
<file path=[Content_Types].xml><?xml version="1.0" encoding="utf-8"?>
<Types xmlns="http://schemas.openxmlformats.org/package/2006/content-types">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811"/>
  <workbookPr showInkAnnotation="0" codeName="ThisWorkbook" autoCompressPictures="0"/>
  <mc:AlternateContent xmlns:mc="http://schemas.openxmlformats.org/markup-compatibility/2006">
    <mc:Choice Requires="x15">
      <x15ac:absPath xmlns:x15ac="http://schemas.microsoft.com/office/spreadsheetml/2010/11/ac" url="/Users/roosdekok/code/etdataset/nodes_source_analyses/energy/energy/"/>
    </mc:Choice>
  </mc:AlternateContent>
  <xr:revisionPtr revIDLastSave="0" documentId="13_ncr:1_{57497AE8-EBC7-C646-B179-F71776DAF323}" xr6:coauthVersionLast="47" xr6:coauthVersionMax="47" xr10:uidLastSave="{00000000-0000-0000-0000-000000000000}"/>
  <bookViews>
    <workbookView xWindow="1480" yWindow="-21340" windowWidth="25600" windowHeight="14380" tabRatio="762" activeTab="1" xr2:uid="{00000000-000D-0000-FFFF-FFFF00000000}"/>
  </bookViews>
  <sheets>
    <sheet name="Cover sheet" sheetId="14" r:id="rId1"/>
    <sheet name="Dashboard" sheetId="12" r:id="rId2"/>
    <sheet name="Research data" sheetId="13" r:id="rId3"/>
    <sheet name="Sources" sheetId="15" r:id="rId4"/>
    <sheet name="Notes" sheetId="16" r:id="rId5"/>
  </sheets>
  <externalReferences>
    <externalReference r:id="rId6"/>
  </externalReferences>
  <definedNames>
    <definedName name="exchange_rate_2011_2010">#REF!</definedName>
    <definedName name="Final_demand_residences">'[1]Fuel aggregation'!$L$11</definedName>
    <definedName name="hours_a_year">#REF!</definedName>
    <definedName name="km2_to_m2">#REF!</definedName>
    <definedName name="kW_to_MW">#REF!</definedName>
    <definedName name="kW_to_W">#REF!</definedName>
    <definedName name="kWp_to_MWp">#REF!</definedName>
    <definedName name="m2_to_km2">#REF!</definedName>
    <definedName name="STC">#REF!</definedName>
    <definedName name="STC_insolation">#REF!</definedName>
    <definedName name="W_to_MW">#REF!</definedName>
    <definedName name="Wp_to_kWp">#REF!</definedName>
    <definedName name="WP_to_MWp">#REF!</definedName>
  </definedNames>
  <calcPr calcId="191029"/>
  <extLst>
    <ext xmlns:x14="http://schemas.microsoft.com/office/spreadsheetml/2009/9/main" uri="{79F54976-1DA5-4618-B147-4CDE4B953A38}">
      <x14:workbookPr defaultImageDpi="32767"/>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E12" i="12" l="1"/>
  <c r="E55" i="16"/>
  <c r="I13" i="13" l="1"/>
  <c r="G13" i="13" s="1"/>
  <c r="E27" i="12" s="1"/>
  <c r="I12" i="13"/>
  <c r="G12" i="13" s="1"/>
  <c r="E26" i="12" s="1"/>
  <c r="E52" i="16"/>
  <c r="I8" i="13" s="1"/>
  <c r="G8" i="13" s="1"/>
  <c r="E10" i="12" s="1"/>
  <c r="I7" i="13"/>
  <c r="G7" i="13" s="1"/>
  <c r="I6" i="13"/>
  <c r="G6" i="13" s="1"/>
  <c r="E11" i="12" s="1"/>
  <c r="E46" i="16"/>
  <c r="I18" i="13" s="1"/>
  <c r="G18" i="13" s="1"/>
  <c r="E20" i="12" s="1"/>
  <c r="D11" i="16"/>
  <c r="D13" i="16" s="1"/>
  <c r="K9" i="13" s="1"/>
  <c r="G9" i="13" s="1"/>
  <c r="E44" i="16" l="1"/>
  <c r="I17" i="13" s="1"/>
  <c r="G17" i="13" s="1"/>
  <c r="E19" i="12" s="1"/>
  <c r="E40" i="16"/>
  <c r="I16" i="13" s="1"/>
  <c r="G16" i="13" s="1"/>
  <c r="E15" i="12" s="1"/>
</calcChain>
</file>

<file path=xl/sharedStrings.xml><?xml version="1.0" encoding="utf-8"?>
<sst xmlns="http://schemas.openxmlformats.org/spreadsheetml/2006/main" count="150" uniqueCount="110">
  <si>
    <t>Source</t>
  </si>
  <si>
    <t>Construction time</t>
  </si>
  <si>
    <t>years</t>
  </si>
  <si>
    <t>%</t>
  </si>
  <si>
    <t>-</t>
  </si>
  <si>
    <t>Technical lifetime</t>
  </si>
  <si>
    <t>Value</t>
  </si>
  <si>
    <t>Other</t>
  </si>
  <si>
    <t>yes=1, no=0</t>
  </si>
  <si>
    <t>cost_of_installing</t>
  </si>
  <si>
    <t>Definition</t>
  </si>
  <si>
    <t>Unit</t>
  </si>
  <si>
    <t>Link</t>
  </si>
  <si>
    <t>Cover Sheet</t>
  </si>
  <si>
    <t>Document</t>
  </si>
  <si>
    <t>Country</t>
  </si>
  <si>
    <t>Organization</t>
  </si>
  <si>
    <t>Quintel Intelligence</t>
  </si>
  <si>
    <t>Definition on the sources</t>
  </si>
  <si>
    <t>Type</t>
  </si>
  <si>
    <t>Date published</t>
  </si>
  <si>
    <t>Attribute</t>
  </si>
  <si>
    <t>euro</t>
  </si>
  <si>
    <t>availability</t>
  </si>
  <si>
    <t>free_co2_factor</t>
  </si>
  <si>
    <t>land_use_per_unit</t>
  </si>
  <si>
    <t>takes_part_in_ets</t>
  </si>
  <si>
    <t>heat_output_capacity</t>
  </si>
  <si>
    <t>initial_investment</t>
  </si>
  <si>
    <t>ccs_investment</t>
  </si>
  <si>
    <t>decommissioning_costs</t>
  </si>
  <si>
    <t>fixed_operation_and_maintenance_costs_per_year</t>
  </si>
  <si>
    <t>variable_operation_and_maintenance_costs_per_full_load_hour</t>
  </si>
  <si>
    <t>variable_operation_and_maintenance_costs_for_ccs_per_full_load_hour</t>
  </si>
  <si>
    <t>construction_time</t>
  </si>
  <si>
    <t>technical_lifetime</t>
  </si>
  <si>
    <t>wacc</t>
  </si>
  <si>
    <t>euro/FLH</t>
  </si>
  <si>
    <t>euro/year</t>
  </si>
  <si>
    <t>output.steam_hot_water</t>
  </si>
  <si>
    <t>MW</t>
  </si>
  <si>
    <t>Author</t>
  </si>
  <si>
    <t>Legend</t>
  </si>
  <si>
    <t>Cells</t>
  </si>
  <si>
    <t>Intermediate (calculation)</t>
  </si>
  <si>
    <t>Result</t>
  </si>
  <si>
    <t>Manual input</t>
  </si>
  <si>
    <t>Reference to manual input or data input</t>
  </si>
  <si>
    <t>Tabs</t>
  </si>
  <si>
    <t>Introductory</t>
  </si>
  <si>
    <t>Dashboard</t>
  </si>
  <si>
    <t>Research data</t>
  </si>
  <si>
    <t>Sources</t>
  </si>
  <si>
    <t>Results</t>
  </si>
  <si>
    <t>Main calculations</t>
  </si>
  <si>
    <t>Additional calculations</t>
  </si>
  <si>
    <t>Output to csv</t>
  </si>
  <si>
    <t>Cost</t>
  </si>
  <si>
    <t xml:space="preserve">Technical </t>
  </si>
  <si>
    <t>Parameter</t>
  </si>
  <si>
    <r>
      <t>euro/</t>
    </r>
    <r>
      <rPr>
        <sz val="12"/>
        <color theme="1"/>
        <rFont val="Calibri"/>
        <family val="2"/>
        <scheme val="minor"/>
      </rPr>
      <t>KW</t>
    </r>
    <r>
      <rPr>
        <sz val="12"/>
        <color theme="1"/>
        <rFont val="Calibri"/>
        <family val="2"/>
        <scheme val="minor"/>
      </rPr>
      <t>/year</t>
    </r>
  </si>
  <si>
    <t>Costs</t>
  </si>
  <si>
    <t xml:space="preserve">         Initial investment costs </t>
  </si>
  <si>
    <t xml:space="preserve">        Fixed operational and maintenance costs</t>
  </si>
  <si>
    <t xml:space="preserve">        Variable operational and maintenance costs</t>
  </si>
  <si>
    <t>Comments</t>
  </si>
  <si>
    <t>Technical</t>
  </si>
  <si>
    <t>Notes</t>
  </si>
  <si>
    <t>Subject year</t>
  </si>
  <si>
    <t>ETM Library URL</t>
  </si>
  <si>
    <t>Date retrieved</t>
  </si>
  <si>
    <t xml:space="preserve">This sheet summarizes all node attributes formatted in the way they are used by the Energy Transition Model. Use the Excel formulas to find the original data and sources for these numbers. You can also use this document to update the attribute value. Once you have finished updating, save this document and run rake import:node NODE="nodename" to update the node attributes on ETSource. 
</t>
  </si>
  <si>
    <t>p.200</t>
  </si>
  <si>
    <t>Energinet</t>
  </si>
  <si>
    <t>LHV efficiency. Plant uses condensing economizer, increasing efficiency by roughly 8-10%</t>
  </si>
  <si>
    <t>investment costs</t>
  </si>
  <si>
    <t>per MW</t>
  </si>
  <si>
    <t>O&amp;M</t>
  </si>
  <si>
    <t>variable O&amp;M</t>
  </si>
  <si>
    <t>fixed O&amp;M per year</t>
  </si>
  <si>
    <t>per MWh</t>
  </si>
  <si>
    <t>excluding electricity costs</t>
  </si>
  <si>
    <t>Full load hours</t>
  </si>
  <si>
    <t>TJ</t>
  </si>
  <si>
    <t>yearly heat supply</t>
  </si>
  <si>
    <t>peak load</t>
  </si>
  <si>
    <t>MWh</t>
  </si>
  <si>
    <t>full load hours per year of 310 MW heating system</t>
  </si>
  <si>
    <t>full_load_hours</t>
  </si>
  <si>
    <t>p.49</t>
  </si>
  <si>
    <t>Gadd &amp; Werner</t>
  </si>
  <si>
    <t>flh</t>
  </si>
  <si>
    <t>full load hours</t>
  </si>
  <si>
    <t>Sweden</t>
  </si>
  <si>
    <t>2013</t>
  </si>
  <si>
    <t>04-06-2018</t>
  </si>
  <si>
    <t>https://refman.energytransitionmodel.com/publications/2091</t>
  </si>
  <si>
    <t>Gadd &amp; Werner / Applied Energy</t>
  </si>
  <si>
    <t>costs</t>
  </si>
  <si>
    <t>efficiency</t>
  </si>
  <si>
    <t>construction time</t>
  </si>
  <si>
    <t>Denmark</t>
  </si>
  <si>
    <t>2018</t>
  </si>
  <si>
    <t>https://refman.energytransitionmodel.com/publications/2092</t>
  </si>
  <si>
    <t>Michiel den Haan</t>
  </si>
  <si>
    <t>land use</t>
  </si>
  <si>
    <t>See https://github.com/quintel/documentation/blob/master/general/cost_calculations.md#weighted-average-cost-of-capital</t>
  </si>
  <si>
    <t>Duplicate of</t>
  </si>
  <si>
    <t>energy_heat_burner_ht_network_gas.xlsx</t>
  </si>
  <si>
    <t>energy_heat_burner_mt_network_gas.ad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</si>
</sst>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0000"/>
  </numFmts>
  <fonts count="31">
    <font>
      <sz val="12"/>
      <color theme="1"/>
      <name val="Lettertype hoofdtekst"/>
      <family val="2"/>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u/>
      <sz val="12"/>
      <color theme="10"/>
      <name val="Lettertype hoofdtekst"/>
      <family val="2"/>
    </font>
    <font>
      <u/>
      <sz val="12"/>
      <color theme="11"/>
      <name val="Lettertype hoofdtekst"/>
      <family val="2"/>
    </font>
    <font>
      <b/>
      <sz val="12"/>
      <color theme="1"/>
      <name val="Calibri"/>
      <family val="2"/>
      <scheme val="minor"/>
    </font>
    <font>
      <sz val="12"/>
      <color rgb="FF000000"/>
      <name val="Calibri"/>
      <family val="2"/>
      <scheme val="minor"/>
    </font>
    <font>
      <b/>
      <sz val="12"/>
      <color rgb="FF000000"/>
      <name val="Calibri"/>
      <family val="2"/>
      <scheme val="minor"/>
    </font>
    <font>
      <b/>
      <sz val="11"/>
      <color rgb="FF000000"/>
      <name val="Calibri"/>
      <family val="2"/>
      <scheme val="minor"/>
    </font>
    <font>
      <b/>
      <sz val="16"/>
      <color rgb="FF1F497D"/>
      <name val="Calibri"/>
      <family val="2"/>
      <scheme val="minor"/>
    </font>
    <font>
      <u/>
      <sz val="12"/>
      <color theme="10"/>
      <name val="Calibri"/>
      <family val="2"/>
      <scheme val="minor"/>
    </font>
    <font>
      <b/>
      <sz val="14"/>
      <color theme="1"/>
      <name val="Calibri"/>
      <family val="2"/>
      <scheme val="minor"/>
    </font>
    <font>
      <sz val="12"/>
      <name val="Calibri"/>
      <family val="2"/>
      <scheme val="minor"/>
    </font>
    <font>
      <b/>
      <sz val="12"/>
      <name val="Calibri"/>
      <family val="2"/>
      <scheme val="minor"/>
    </font>
    <font>
      <sz val="12"/>
      <color rgb="FF000000"/>
      <name val="Calibri"/>
      <family val="2"/>
    </font>
    <font>
      <i/>
      <sz val="12"/>
      <color theme="1"/>
      <name val="Calibri"/>
      <family val="2"/>
      <scheme val="minor"/>
    </font>
    <font>
      <sz val="12"/>
      <name val="Calibri"/>
      <family val="2"/>
    </font>
  </fonts>
  <fills count="13">
    <fill>
      <patternFill patternType="none"/>
    </fill>
    <fill>
      <patternFill patternType="gray125"/>
    </fill>
    <fill>
      <patternFill patternType="solid">
        <fgColor theme="0"/>
        <bgColor indexed="64"/>
      </patternFill>
    </fill>
    <fill>
      <patternFill patternType="solid">
        <fgColor theme="0"/>
        <bgColor rgb="FF000000"/>
      </patternFill>
    </fill>
    <fill>
      <patternFill patternType="solid">
        <fgColor rgb="FFFFFFFF"/>
        <bgColor rgb="FF000000"/>
      </patternFill>
    </fill>
    <fill>
      <patternFill patternType="solid">
        <fgColor theme="2"/>
        <bgColor indexed="64"/>
      </patternFill>
    </fill>
    <fill>
      <patternFill patternType="solid">
        <fgColor rgb="FFFFFF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5" tint="0.39997558519241921"/>
        <bgColor indexed="64"/>
      </patternFill>
    </fill>
    <fill>
      <patternFill patternType="solid">
        <fgColor theme="8" tint="0.39997558519241921"/>
        <bgColor indexed="64"/>
      </patternFill>
    </fill>
    <fill>
      <patternFill patternType="solid">
        <fgColor theme="8" tint="0.79998168889431442"/>
        <bgColor indexed="64"/>
      </patternFill>
    </fill>
    <fill>
      <patternFill patternType="solid">
        <fgColor theme="7" tint="0.39997558519241921"/>
        <bgColor indexed="64"/>
      </patternFill>
    </fill>
  </fills>
  <borders count="25">
    <border>
      <left/>
      <right/>
      <top/>
      <bottom/>
      <diagonal/>
    </border>
    <border>
      <left style="thin">
        <color auto="1"/>
      </left>
      <right/>
      <top/>
      <bottom style="thin">
        <color auto="1"/>
      </bottom>
      <diagonal/>
    </border>
    <border>
      <left/>
      <right/>
      <top style="thin">
        <color auto="1"/>
      </top>
      <bottom/>
      <diagonal/>
    </border>
    <border>
      <left style="medium">
        <color auto="1"/>
      </left>
      <right/>
      <top style="medium">
        <color auto="1"/>
      </top>
      <bottom/>
      <diagonal/>
    </border>
    <border>
      <left/>
      <right/>
      <top style="medium">
        <color auto="1"/>
      </top>
      <bottom/>
      <diagonal/>
    </border>
    <border>
      <left/>
      <right style="medium">
        <color auto="1"/>
      </right>
      <top/>
      <bottom/>
      <diagonal/>
    </border>
    <border>
      <left style="medium">
        <color auto="1"/>
      </left>
      <right/>
      <top/>
      <bottom/>
      <diagonal/>
    </border>
    <border>
      <left style="thin">
        <color auto="1"/>
      </left>
      <right/>
      <top/>
      <bottom/>
      <diagonal/>
    </border>
    <border>
      <left/>
      <right style="thin">
        <color auto="1"/>
      </right>
      <top/>
      <bottom/>
      <diagonal/>
    </border>
    <border>
      <left/>
      <right/>
      <top/>
      <bottom style="thin">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diagonal/>
    </border>
    <border>
      <left/>
      <right style="thin">
        <color auto="1"/>
      </right>
      <top/>
      <bottom style="thin">
        <color auto="1"/>
      </bottom>
      <diagonal/>
    </border>
    <border>
      <left/>
      <right style="medium">
        <color auto="1"/>
      </right>
      <top style="medium">
        <color auto="1"/>
      </top>
      <bottom/>
      <diagonal/>
    </border>
    <border>
      <left style="medium">
        <color auto="1"/>
      </left>
      <right/>
      <top/>
      <bottom style="thin">
        <color auto="1"/>
      </bottom>
      <diagonal/>
    </border>
    <border>
      <left style="thin">
        <color auto="1"/>
      </left>
      <right/>
      <top style="thin">
        <color auto="1"/>
      </top>
      <bottom/>
      <diagonal/>
    </border>
    <border>
      <left style="medium">
        <color auto="1"/>
      </left>
      <right style="medium">
        <color auto="1"/>
      </right>
      <top style="medium">
        <color auto="1"/>
      </top>
      <bottom style="medium">
        <color auto="1"/>
      </bottom>
      <diagonal/>
    </border>
    <border>
      <left/>
      <right style="medium">
        <color auto="1"/>
      </right>
      <top/>
      <bottom style="thin">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s>
  <cellStyleXfs count="279">
    <xf numFmtId="0" fontId="0" fillId="0" borderId="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7" fillId="0" borderId="0" applyNumberFormat="0" applyFill="0" applyBorder="0" applyAlignment="0" applyProtection="0">
      <alignment vertical="top"/>
      <protection locked="0"/>
    </xf>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cellStyleXfs>
  <cellXfs count="164">
    <xf numFmtId="0" fontId="0" fillId="0" borderId="0" xfId="0"/>
    <xf numFmtId="0" fontId="20" fillId="3" borderId="7" xfId="0" applyFont="1" applyFill="1" applyBorder="1"/>
    <xf numFmtId="0" fontId="21" fillId="3" borderId="17" xfId="0" applyFont="1" applyFill="1" applyBorder="1"/>
    <xf numFmtId="0" fontId="20" fillId="3" borderId="13" xfId="0" applyFont="1" applyFill="1" applyBorder="1"/>
    <xf numFmtId="0" fontId="22" fillId="3" borderId="7" xfId="0" applyFont="1" applyFill="1" applyBorder="1" applyAlignment="1">
      <alignment vertical="center"/>
    </xf>
    <xf numFmtId="2" fontId="20" fillId="3" borderId="8" xfId="0" applyNumberFormat="1" applyFont="1" applyFill="1" applyBorder="1" applyAlignment="1">
      <alignment horizontal="left"/>
    </xf>
    <xf numFmtId="0" fontId="22" fillId="3" borderId="1" xfId="0" applyFont="1" applyFill="1" applyBorder="1" applyAlignment="1">
      <alignment vertical="center"/>
    </xf>
    <xf numFmtId="0" fontId="20" fillId="3" borderId="14" xfId="0" applyFont="1" applyFill="1" applyBorder="1"/>
    <xf numFmtId="0" fontId="20" fillId="3" borderId="0" xfId="0" applyFont="1" applyFill="1"/>
    <xf numFmtId="0" fontId="19" fillId="2" borderId="0" xfId="0" applyFont="1" applyFill="1" applyAlignment="1">
      <alignment vertical="center"/>
    </xf>
    <xf numFmtId="1" fontId="19" fillId="2" borderId="0" xfId="0" applyNumberFormat="1" applyFont="1" applyFill="1" applyAlignment="1">
      <alignment vertical="center"/>
    </xf>
    <xf numFmtId="1" fontId="19" fillId="2" borderId="0" xfId="0" applyNumberFormat="1" applyFont="1" applyFill="1" applyAlignment="1">
      <alignment horizontal="right" vertical="center"/>
    </xf>
    <xf numFmtId="2" fontId="19" fillId="2" borderId="0" xfId="0" applyNumberFormat="1" applyFont="1" applyFill="1" applyAlignment="1">
      <alignment horizontal="right" vertical="center"/>
    </xf>
    <xf numFmtId="0" fontId="19" fillId="0" borderId="0" xfId="0" applyFont="1" applyAlignment="1">
      <alignment horizontal="left" vertical="center"/>
    </xf>
    <xf numFmtId="0" fontId="19" fillId="2" borderId="0" xfId="0" applyFont="1" applyFill="1"/>
    <xf numFmtId="0" fontId="19" fillId="2" borderId="9" xfId="0" applyFont="1" applyFill="1" applyBorder="1"/>
    <xf numFmtId="0" fontId="19" fillId="2" borderId="4" xfId="0" applyFont="1" applyFill="1" applyBorder="1"/>
    <xf numFmtId="0" fontId="16" fillId="2" borderId="0" xfId="0" applyFont="1" applyFill="1"/>
    <xf numFmtId="0" fontId="20" fillId="0" borderId="0" xfId="0" applyFont="1"/>
    <xf numFmtId="0" fontId="19" fillId="2" borderId="6" xfId="0" applyFont="1" applyFill="1" applyBorder="1"/>
    <xf numFmtId="0" fontId="20" fillId="3" borderId="17" xfId="0" applyFont="1" applyFill="1" applyBorder="1"/>
    <xf numFmtId="0" fontId="20" fillId="3" borderId="2" xfId="0" applyFont="1" applyFill="1" applyBorder="1"/>
    <xf numFmtId="0" fontId="16" fillId="2" borderId="2" xfId="0" applyFont="1" applyFill="1" applyBorder="1"/>
    <xf numFmtId="0" fontId="23" fillId="3" borderId="0" xfId="0" applyFont="1" applyFill="1"/>
    <xf numFmtId="0" fontId="16" fillId="2" borderId="7" xfId="0" applyFont="1" applyFill="1" applyBorder="1"/>
    <xf numFmtId="0" fontId="21" fillId="3" borderId="0" xfId="0" applyFont="1" applyFill="1"/>
    <xf numFmtId="0" fontId="19" fillId="2" borderId="0" xfId="0" applyFont="1" applyFill="1" applyAlignment="1">
      <alignment horizontal="left" vertical="center"/>
    </xf>
    <xf numFmtId="0" fontId="15" fillId="2" borderId="18" xfId="0" applyFont="1" applyFill="1" applyBorder="1"/>
    <xf numFmtId="0" fontId="15" fillId="2" borderId="0" xfId="0" applyFont="1" applyFill="1"/>
    <xf numFmtId="0" fontId="15" fillId="0" borderId="0" xfId="0" applyFont="1"/>
    <xf numFmtId="0" fontId="15" fillId="2" borderId="3" xfId="0" applyFont="1" applyFill="1" applyBorder="1"/>
    <xf numFmtId="0" fontId="15" fillId="2" borderId="15" xfId="0" applyFont="1" applyFill="1" applyBorder="1"/>
    <xf numFmtId="0" fontId="15" fillId="2" borderId="6" xfId="0" applyFont="1" applyFill="1" applyBorder="1"/>
    <xf numFmtId="0" fontId="15" fillId="2" borderId="10" xfId="0" applyFont="1" applyFill="1" applyBorder="1"/>
    <xf numFmtId="0" fontId="15" fillId="2" borderId="11" xfId="0" applyFont="1" applyFill="1" applyBorder="1"/>
    <xf numFmtId="0" fontId="15" fillId="2" borderId="12" xfId="0" applyFont="1" applyFill="1" applyBorder="1"/>
    <xf numFmtId="0" fontId="25" fillId="2" borderId="0" xfId="0" applyFont="1" applyFill="1"/>
    <xf numFmtId="0" fontId="25" fillId="2" borderId="5" xfId="0" applyFont="1" applyFill="1" applyBorder="1"/>
    <xf numFmtId="2" fontId="15" fillId="2" borderId="18" xfId="0" applyNumberFormat="1" applyFont="1" applyFill="1" applyBorder="1"/>
    <xf numFmtId="164" fontId="15" fillId="2" borderId="18" xfId="0" applyNumberFormat="1" applyFont="1" applyFill="1" applyBorder="1"/>
    <xf numFmtId="0" fontId="26" fillId="2" borderId="0" xfId="0" applyFont="1" applyFill="1"/>
    <xf numFmtId="49" fontId="26" fillId="2" borderId="0" xfId="0" applyNumberFormat="1" applyFont="1" applyFill="1"/>
    <xf numFmtId="0" fontId="26" fillId="2" borderId="3" xfId="0" applyFont="1" applyFill="1" applyBorder="1"/>
    <xf numFmtId="0" fontId="26" fillId="2" borderId="4" xfId="0" applyFont="1" applyFill="1" applyBorder="1"/>
    <xf numFmtId="49" fontId="26" fillId="2" borderId="4" xfId="0" applyNumberFormat="1" applyFont="1" applyFill="1" applyBorder="1"/>
    <xf numFmtId="0" fontId="26" fillId="2" borderId="6" xfId="0" applyFont="1" applyFill="1" applyBorder="1"/>
    <xf numFmtId="0" fontId="27" fillId="2" borderId="0" xfId="0" applyFont="1" applyFill="1"/>
    <xf numFmtId="49" fontId="27" fillId="2" borderId="0" xfId="0" applyNumberFormat="1" applyFont="1" applyFill="1"/>
    <xf numFmtId="0" fontId="26" fillId="2" borderId="16" xfId="0" applyFont="1" applyFill="1" applyBorder="1"/>
    <xf numFmtId="0" fontId="27" fillId="2" borderId="9" xfId="0" applyFont="1" applyFill="1" applyBorder="1"/>
    <xf numFmtId="49" fontId="27" fillId="2" borderId="9" xfId="0" applyNumberFormat="1" applyFont="1" applyFill="1" applyBorder="1"/>
    <xf numFmtId="0" fontId="26" fillId="2" borderId="0" xfId="0" applyFont="1" applyFill="1" applyAlignment="1">
      <alignment vertical="top"/>
    </xf>
    <xf numFmtId="0" fontId="26" fillId="2" borderId="0" xfId="0" applyFont="1" applyFill="1" applyAlignment="1">
      <alignment vertical="top" wrapText="1"/>
    </xf>
    <xf numFmtId="49" fontId="26" fillId="2" borderId="0" xfId="0" applyNumberFormat="1" applyFont="1" applyFill="1" applyAlignment="1">
      <alignment vertical="top" wrapText="1"/>
    </xf>
    <xf numFmtId="0" fontId="26" fillId="2" borderId="0" xfId="178" applyFont="1" applyFill="1" applyBorder="1" applyAlignment="1" applyProtection="1">
      <alignment vertical="top"/>
    </xf>
    <xf numFmtId="164" fontId="26" fillId="2" borderId="0" xfId="0" applyNumberFormat="1" applyFont="1" applyFill="1" applyAlignment="1">
      <alignment horizontal="left" vertical="center" indent="2"/>
    </xf>
    <xf numFmtId="49" fontId="26" fillId="2" borderId="0" xfId="0" applyNumberFormat="1" applyFont="1" applyFill="1" applyAlignment="1">
      <alignment vertical="top"/>
    </xf>
    <xf numFmtId="2" fontId="19" fillId="2" borderId="9" xfId="0" applyNumberFormat="1" applyFont="1" applyFill="1" applyBorder="1" applyAlignment="1">
      <alignment vertical="center"/>
    </xf>
    <xf numFmtId="0" fontId="26" fillId="2" borderId="0" xfId="0" applyFont="1" applyFill="1" applyAlignment="1">
      <alignment horizontal="left" vertical="top"/>
    </xf>
    <xf numFmtId="0" fontId="14" fillId="2" borderId="0" xfId="0" applyFont="1" applyFill="1"/>
    <xf numFmtId="2" fontId="14" fillId="2" borderId="0" xfId="0" applyNumberFormat="1" applyFont="1" applyFill="1"/>
    <xf numFmtId="0" fontId="14" fillId="2" borderId="3" xfId="0" applyFont="1" applyFill="1" applyBorder="1"/>
    <xf numFmtId="0" fontId="14" fillId="2" borderId="4" xfId="0" applyFont="1" applyFill="1" applyBorder="1"/>
    <xf numFmtId="2" fontId="14" fillId="2" borderId="4" xfId="0" applyNumberFormat="1" applyFont="1" applyFill="1" applyBorder="1"/>
    <xf numFmtId="0" fontId="14" fillId="2" borderId="6" xfId="0" applyFont="1" applyFill="1" applyBorder="1"/>
    <xf numFmtId="0" fontId="14" fillId="2" borderId="0" xfId="0" applyFont="1" applyFill="1" applyAlignment="1">
      <alignment horizontal="left" vertical="center"/>
    </xf>
    <xf numFmtId="1" fontId="14" fillId="2" borderId="0" xfId="0" applyNumberFormat="1" applyFont="1" applyFill="1" applyAlignment="1">
      <alignment vertical="center"/>
    </xf>
    <xf numFmtId="0" fontId="14" fillId="0" borderId="0" xfId="0" applyFont="1" applyAlignment="1">
      <alignment horizontal="left" vertical="center"/>
    </xf>
    <xf numFmtId="165" fontId="14" fillId="0" borderId="0" xfId="0" applyNumberFormat="1" applyFont="1" applyAlignment="1">
      <alignment vertical="center"/>
    </xf>
    <xf numFmtId="164" fontId="14" fillId="2" borderId="18" xfId="0" applyNumberFormat="1" applyFont="1" applyFill="1" applyBorder="1" applyAlignment="1">
      <alignment vertical="center"/>
    </xf>
    <xf numFmtId="165" fontId="14" fillId="2" borderId="0" xfId="0" applyNumberFormat="1" applyFont="1" applyFill="1" applyAlignment="1">
      <alignment vertical="center"/>
    </xf>
    <xf numFmtId="1" fontId="14" fillId="2" borderId="18" xfId="0" applyNumberFormat="1" applyFont="1" applyFill="1" applyBorder="1" applyAlignment="1">
      <alignment vertical="center"/>
    </xf>
    <xf numFmtId="2" fontId="14" fillId="2" borderId="0" xfId="0" applyNumberFormat="1" applyFont="1" applyFill="1" applyAlignment="1">
      <alignment horizontal="right" vertical="center"/>
    </xf>
    <xf numFmtId="1" fontId="14" fillId="2" borderId="0" xfId="0" applyNumberFormat="1" applyFont="1" applyFill="1" applyAlignment="1">
      <alignment horizontal="right" vertical="center"/>
    </xf>
    <xf numFmtId="10" fontId="14" fillId="2" borderId="0" xfId="0" applyNumberFormat="1" applyFont="1" applyFill="1" applyAlignment="1">
      <alignment horizontal="left" vertical="center" indent="2"/>
    </xf>
    <xf numFmtId="164" fontId="14" fillId="0" borderId="0" xfId="0" applyNumberFormat="1" applyFont="1" applyAlignment="1">
      <alignment horizontal="left" vertical="center" indent="2"/>
    </xf>
    <xf numFmtId="164" fontId="14" fillId="2" borderId="18" xfId="0" applyNumberFormat="1" applyFont="1" applyFill="1" applyBorder="1" applyAlignment="1">
      <alignment horizontal="right" vertical="center"/>
    </xf>
    <xf numFmtId="0" fontId="14" fillId="0" borderId="0" xfId="0" applyFont="1" applyAlignment="1">
      <alignment horizontal="left" vertical="center" indent="2"/>
    </xf>
    <xf numFmtId="1" fontId="14" fillId="2" borderId="21" xfId="0" applyNumberFormat="1" applyFont="1" applyFill="1" applyBorder="1" applyAlignment="1">
      <alignment horizontal="right" vertical="center"/>
    </xf>
    <xf numFmtId="164" fontId="14" fillId="2" borderId="20" xfId="0" applyNumberFormat="1" applyFont="1" applyFill="1" applyBorder="1" applyAlignment="1">
      <alignment horizontal="right" vertical="center"/>
    </xf>
    <xf numFmtId="3" fontId="14" fillId="0" borderId="11" xfId="0" applyNumberFormat="1" applyFont="1" applyBorder="1" applyAlignment="1">
      <alignment horizontal="left" vertical="center" indent="3"/>
    </xf>
    <xf numFmtId="2" fontId="14" fillId="2" borderId="18" xfId="0" applyNumberFormat="1" applyFont="1" applyFill="1" applyBorder="1" applyAlignment="1">
      <alignment horizontal="right" vertical="center"/>
    </xf>
    <xf numFmtId="0" fontId="13" fillId="2" borderId="18" xfId="0" applyFont="1" applyFill="1" applyBorder="1"/>
    <xf numFmtId="0" fontId="19" fillId="2" borderId="17" xfId="0" applyFont="1" applyFill="1" applyBorder="1"/>
    <xf numFmtId="0" fontId="12" fillId="2" borderId="2" xfId="0" applyFont="1" applyFill="1" applyBorder="1"/>
    <xf numFmtId="0" fontId="19" fillId="2" borderId="7" xfId="0" applyFont="1" applyFill="1" applyBorder="1"/>
    <xf numFmtId="0" fontId="12" fillId="2" borderId="0" xfId="0" applyFont="1" applyFill="1"/>
    <xf numFmtId="0" fontId="29" fillId="2" borderId="0" xfId="0" applyFont="1" applyFill="1"/>
    <xf numFmtId="0" fontId="12" fillId="2" borderId="18" xfId="0" applyFont="1" applyFill="1" applyBorder="1"/>
    <xf numFmtId="0" fontId="12" fillId="5" borderId="0" xfId="0" applyFont="1" applyFill="1"/>
    <xf numFmtId="0" fontId="12" fillId="6" borderId="0" xfId="0" applyFont="1" applyFill="1"/>
    <xf numFmtId="0" fontId="12" fillId="7" borderId="0" xfId="0" applyFont="1" applyFill="1"/>
    <xf numFmtId="0" fontId="12" fillId="8" borderId="0" xfId="0" applyFont="1" applyFill="1"/>
    <xf numFmtId="0" fontId="12" fillId="2" borderId="7" xfId="0" applyFont="1" applyFill="1" applyBorder="1"/>
    <xf numFmtId="0" fontId="12" fillId="9" borderId="0" xfId="0" applyFont="1" applyFill="1"/>
    <xf numFmtId="0" fontId="12" fillId="10" borderId="0" xfId="0" applyFont="1" applyFill="1"/>
    <xf numFmtId="0" fontId="12" fillId="11" borderId="0" xfId="0" applyFont="1" applyFill="1"/>
    <xf numFmtId="0" fontId="12" fillId="12" borderId="0" xfId="0" applyFont="1" applyFill="1"/>
    <xf numFmtId="0" fontId="19" fillId="2" borderId="16" xfId="0" applyFont="1" applyFill="1" applyBorder="1"/>
    <xf numFmtId="0" fontId="21" fillId="2" borderId="9" xfId="0" applyFont="1" applyFill="1" applyBorder="1"/>
    <xf numFmtId="164" fontId="15" fillId="2" borderId="21" xfId="0" applyNumberFormat="1" applyFont="1" applyFill="1" applyBorder="1"/>
    <xf numFmtId="0" fontId="20" fillId="2" borderId="0" xfId="0" applyFont="1" applyFill="1"/>
    <xf numFmtId="2" fontId="15" fillId="2" borderId="0" xfId="0" applyNumberFormat="1" applyFont="1" applyFill="1"/>
    <xf numFmtId="164" fontId="15" fillId="2" borderId="20" xfId="0" applyNumberFormat="1" applyFont="1" applyFill="1" applyBorder="1"/>
    <xf numFmtId="164" fontId="15" fillId="2" borderId="0" xfId="0" applyNumberFormat="1" applyFont="1" applyFill="1"/>
    <xf numFmtId="0" fontId="25" fillId="2" borderId="19" xfId="0" applyFont="1" applyFill="1" applyBorder="1"/>
    <xf numFmtId="0" fontId="15" fillId="2" borderId="5" xfId="0" applyFont="1" applyFill="1" applyBorder="1"/>
    <xf numFmtId="0" fontId="12" fillId="0" borderId="0" xfId="0" applyFont="1" applyAlignment="1">
      <alignment horizontal="left" vertical="center"/>
    </xf>
    <xf numFmtId="0" fontId="12" fillId="2" borderId="0" xfId="0" applyFont="1" applyFill="1" applyAlignment="1">
      <alignment horizontal="left" vertical="center"/>
    </xf>
    <xf numFmtId="2" fontId="19" fillId="2" borderId="0" xfId="0" applyNumberFormat="1" applyFont="1" applyFill="1" applyAlignment="1">
      <alignment horizontal="left" vertical="center"/>
    </xf>
    <xf numFmtId="0" fontId="19" fillId="2" borderId="9" xfId="0" applyFont="1" applyFill="1" applyBorder="1" applyAlignment="1">
      <alignment vertical="center"/>
    </xf>
    <xf numFmtId="0" fontId="11" fillId="2" borderId="20" xfId="0" applyFont="1" applyFill="1" applyBorder="1"/>
    <xf numFmtId="0" fontId="11" fillId="0" borderId="0" xfId="0" applyFont="1" applyAlignment="1">
      <alignment horizontal="left" vertical="center"/>
    </xf>
    <xf numFmtId="0" fontId="10" fillId="2" borderId="21" xfId="0" applyFont="1" applyFill="1" applyBorder="1"/>
    <xf numFmtId="0" fontId="10" fillId="2" borderId="18" xfId="0" applyFont="1" applyFill="1" applyBorder="1"/>
    <xf numFmtId="164" fontId="8" fillId="0" borderId="0" xfId="0" applyNumberFormat="1" applyFont="1" applyAlignment="1">
      <alignment horizontal="left" vertical="center" indent="2"/>
    </xf>
    <xf numFmtId="0" fontId="7" fillId="2" borderId="0" xfId="0" applyFont="1" applyFill="1"/>
    <xf numFmtId="0" fontId="7" fillId="2" borderId="6" xfId="0" applyFont="1" applyFill="1" applyBorder="1"/>
    <xf numFmtId="0" fontId="7" fillId="2" borderId="5" xfId="0" applyFont="1" applyFill="1" applyBorder="1"/>
    <xf numFmtId="0" fontId="19" fillId="2" borderId="22" xfId="0" applyFont="1" applyFill="1" applyBorder="1"/>
    <xf numFmtId="0" fontId="19" fillId="2" borderId="23" xfId="0" applyFont="1" applyFill="1" applyBorder="1"/>
    <xf numFmtId="0" fontId="19" fillId="2" borderId="24" xfId="0" applyFont="1" applyFill="1" applyBorder="1"/>
    <xf numFmtId="165" fontId="6" fillId="0" borderId="0" xfId="0" applyNumberFormat="1" applyFont="1" applyAlignment="1">
      <alignment vertical="center"/>
    </xf>
    <xf numFmtId="10" fontId="6" fillId="2" borderId="0" xfId="0" applyNumberFormat="1" applyFont="1" applyFill="1" applyAlignment="1">
      <alignment horizontal="left" vertical="center" indent="2"/>
    </xf>
    <xf numFmtId="0" fontId="14" fillId="2" borderId="15" xfId="0" applyFont="1" applyFill="1" applyBorder="1"/>
    <xf numFmtId="0" fontId="19" fillId="2" borderId="19" xfId="0" applyFont="1" applyFill="1" applyBorder="1" applyAlignment="1">
      <alignment vertical="center"/>
    </xf>
    <xf numFmtId="0" fontId="19" fillId="2" borderId="5" xfId="0" applyFont="1" applyFill="1" applyBorder="1" applyAlignment="1">
      <alignment vertical="center"/>
    </xf>
    <xf numFmtId="0" fontId="14" fillId="0" borderId="5" xfId="0" applyFont="1" applyBorder="1"/>
    <xf numFmtId="0" fontId="6" fillId="0" borderId="5" xfId="0" applyFont="1" applyBorder="1"/>
    <xf numFmtId="0" fontId="8" fillId="0" borderId="5" xfId="178" applyFont="1" applyFill="1" applyBorder="1" applyAlignment="1" applyProtection="1"/>
    <xf numFmtId="0" fontId="24" fillId="0" borderId="5" xfId="178" applyFont="1" applyFill="1" applyBorder="1" applyAlignment="1" applyProtection="1"/>
    <xf numFmtId="0" fontId="9" fillId="0" borderId="5" xfId="0" applyFont="1" applyBorder="1"/>
    <xf numFmtId="0" fontId="14" fillId="2" borderId="10" xfId="0" applyFont="1" applyFill="1" applyBorder="1"/>
    <xf numFmtId="0" fontId="14" fillId="2" borderId="11" xfId="0" applyFont="1" applyFill="1" applyBorder="1"/>
    <xf numFmtId="2" fontId="14" fillId="2" borderId="11" xfId="0" applyNumberFormat="1" applyFont="1" applyFill="1" applyBorder="1"/>
    <xf numFmtId="0" fontId="14" fillId="2" borderId="12" xfId="0" applyFont="1" applyFill="1" applyBorder="1"/>
    <xf numFmtId="0" fontId="5" fillId="2" borderId="0" xfId="0" applyFont="1" applyFill="1"/>
    <xf numFmtId="0" fontId="4" fillId="0" borderId="5" xfId="0" applyFont="1" applyBorder="1"/>
    <xf numFmtId="0" fontId="4" fillId="2" borderId="6" xfId="0" applyFont="1" applyFill="1" applyBorder="1"/>
    <xf numFmtId="0" fontId="4" fillId="2" borderId="0" xfId="0" applyFont="1" applyFill="1"/>
    <xf numFmtId="0" fontId="28" fillId="4" borderId="0" xfId="0" applyFont="1" applyFill="1"/>
    <xf numFmtId="164" fontId="30" fillId="4" borderId="0" xfId="0" applyNumberFormat="1" applyFont="1" applyFill="1" applyAlignment="1">
      <alignment horizontal="left" vertical="center" indent="2"/>
    </xf>
    <xf numFmtId="0" fontId="3" fillId="2" borderId="0" xfId="0" applyFont="1" applyFill="1"/>
    <xf numFmtId="2" fontId="14" fillId="2" borderId="18" xfId="0" applyNumberFormat="1" applyFont="1" applyFill="1" applyBorder="1" applyAlignment="1">
      <alignment vertical="center"/>
    </xf>
    <xf numFmtId="2" fontId="14" fillId="2" borderId="0" xfId="0" applyNumberFormat="1" applyFont="1" applyFill="1" applyAlignment="1">
      <alignment vertical="center"/>
    </xf>
    <xf numFmtId="165" fontId="3" fillId="0" borderId="0" xfId="0" applyNumberFormat="1" applyFont="1" applyAlignment="1">
      <alignment vertical="center"/>
    </xf>
    <xf numFmtId="166" fontId="14" fillId="2" borderId="18" xfId="0" applyNumberFormat="1" applyFont="1" applyFill="1" applyBorder="1" applyAlignment="1">
      <alignment vertical="center"/>
    </xf>
    <xf numFmtId="166" fontId="14" fillId="2" borderId="0" xfId="0" applyNumberFormat="1" applyFont="1" applyFill="1" applyAlignment="1">
      <alignment vertical="center"/>
    </xf>
    <xf numFmtId="0" fontId="3" fillId="0" borderId="0" xfId="0" applyFont="1" applyAlignment="1">
      <alignment horizontal="left" vertical="center" indent="2"/>
    </xf>
    <xf numFmtId="0" fontId="3" fillId="0" borderId="0" xfId="0" applyFont="1"/>
    <xf numFmtId="0" fontId="2" fillId="2" borderId="0" xfId="0" applyFont="1" applyFill="1"/>
    <xf numFmtId="0" fontId="28" fillId="4" borderId="18" xfId="0" applyFont="1" applyFill="1" applyBorder="1"/>
    <xf numFmtId="0" fontId="21" fillId="3" borderId="7" xfId="0" applyFont="1" applyFill="1" applyBorder="1"/>
    <xf numFmtId="0" fontId="20" fillId="3" borderId="8" xfId="0" applyFont="1" applyFill="1" applyBorder="1"/>
    <xf numFmtId="1" fontId="15" fillId="2" borderId="18" xfId="0" applyNumberFormat="1" applyFont="1" applyFill="1" applyBorder="1"/>
    <xf numFmtId="0" fontId="28" fillId="4" borderId="17" xfId="0" applyFont="1" applyFill="1" applyBorder="1" applyAlignment="1">
      <alignment horizontal="left" vertical="top" wrapText="1"/>
    </xf>
    <xf numFmtId="0" fontId="28" fillId="4" borderId="2" xfId="0" applyFont="1" applyFill="1" applyBorder="1" applyAlignment="1">
      <alignment horizontal="left" vertical="top" wrapText="1"/>
    </xf>
    <xf numFmtId="0" fontId="28" fillId="4" borderId="13" xfId="0" applyFont="1" applyFill="1" applyBorder="1" applyAlignment="1">
      <alignment horizontal="left" vertical="top" wrapText="1"/>
    </xf>
    <xf numFmtId="0" fontId="28" fillId="4" borderId="7" xfId="0" applyFont="1" applyFill="1" applyBorder="1" applyAlignment="1">
      <alignment horizontal="left" vertical="top" wrapText="1"/>
    </xf>
    <xf numFmtId="0" fontId="28" fillId="4" borderId="0" xfId="0" applyFont="1" applyFill="1" applyAlignment="1">
      <alignment horizontal="left" vertical="top" wrapText="1"/>
    </xf>
    <xf numFmtId="0" fontId="28" fillId="4" borderId="8" xfId="0" applyFont="1" applyFill="1" applyBorder="1" applyAlignment="1">
      <alignment horizontal="left" vertical="top" wrapText="1"/>
    </xf>
    <xf numFmtId="0" fontId="28" fillId="4" borderId="1" xfId="0" applyFont="1" applyFill="1" applyBorder="1" applyAlignment="1">
      <alignment horizontal="left" vertical="top" wrapText="1"/>
    </xf>
    <xf numFmtId="0" fontId="28" fillId="4" borderId="9" xfId="0" applyFont="1" applyFill="1" applyBorder="1" applyAlignment="1">
      <alignment horizontal="left" vertical="top" wrapText="1"/>
    </xf>
    <xf numFmtId="0" fontId="28" fillId="4" borderId="14" xfId="0" applyFont="1" applyFill="1" applyBorder="1" applyAlignment="1">
      <alignment horizontal="left" vertical="top" wrapText="1"/>
    </xf>
  </cellXfs>
  <cellStyles count="279">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9" builtinId="9" hidden="1"/>
    <cellStyle name="Followed Hyperlink" xfId="180" builtinId="9" hidden="1"/>
    <cellStyle name="Followed Hyperlink" xfId="181" builtinId="9" hidden="1"/>
    <cellStyle name="Followed Hyperlink" xfId="182" builtinId="9" hidden="1"/>
    <cellStyle name="Followed Hyperlink" xfId="183" builtinId="9" hidden="1"/>
    <cellStyle name="Followed Hyperlink" xfId="184" builtinId="9" hidden="1"/>
    <cellStyle name="Followed Hyperlink" xfId="185" builtinId="9" hidden="1"/>
    <cellStyle name="Followed Hyperlink" xfId="186" builtinId="9" hidden="1"/>
    <cellStyle name="Followed Hyperlink" xfId="187" builtinId="9" hidden="1"/>
    <cellStyle name="Followed Hyperlink" xfId="188" builtinId="9" hidden="1"/>
    <cellStyle name="Followed Hyperlink" xfId="189" builtinId="9" hidden="1"/>
    <cellStyle name="Followed Hyperlink" xfId="190" builtinId="9" hidden="1"/>
    <cellStyle name="Followed Hyperlink" xfId="191" builtinId="9" hidden="1"/>
    <cellStyle name="Followed Hyperlink" xfId="192" builtinId="9" hidden="1"/>
    <cellStyle name="Followed Hyperlink" xfId="193" builtinId="9" hidden="1"/>
    <cellStyle name="Followed Hyperlink" xfId="194" builtinId="9" hidden="1"/>
    <cellStyle name="Followed Hyperlink" xfId="195" builtinId="9" hidden="1"/>
    <cellStyle name="Followed Hyperlink" xfId="196" builtinId="9" hidden="1"/>
    <cellStyle name="Followed Hyperlink" xfId="197" builtinId="9" hidden="1"/>
    <cellStyle name="Followed Hyperlink" xfId="198" builtinId="9" hidden="1"/>
    <cellStyle name="Followed Hyperlink" xfId="199" builtinId="9" hidden="1"/>
    <cellStyle name="Followed Hyperlink" xfId="200" builtinId="9" hidden="1"/>
    <cellStyle name="Followed Hyperlink" xfId="201" builtinId="9" hidden="1"/>
    <cellStyle name="Followed Hyperlink" xfId="202" builtinId="9" hidden="1"/>
    <cellStyle name="Followed Hyperlink" xfId="203" builtinId="9" hidden="1"/>
    <cellStyle name="Followed Hyperlink" xfId="204" builtinId="9" hidden="1"/>
    <cellStyle name="Followed Hyperlink" xfId="205" builtinId="9" hidden="1"/>
    <cellStyle name="Followed Hyperlink" xfId="206" builtinId="9" hidden="1"/>
    <cellStyle name="Followed Hyperlink" xfId="207" builtinId="9" hidden="1"/>
    <cellStyle name="Followed Hyperlink" xfId="208" builtinId="9" hidden="1"/>
    <cellStyle name="Followed Hyperlink" xfId="209" builtinId="9" hidden="1"/>
    <cellStyle name="Followed Hyperlink" xfId="210" builtinId="9" hidden="1"/>
    <cellStyle name="Followed Hyperlink" xfId="211" builtinId="9" hidden="1"/>
    <cellStyle name="Followed Hyperlink" xfId="212" builtinId="9" hidden="1"/>
    <cellStyle name="Followed Hyperlink" xfId="213" builtinId="9" hidden="1"/>
    <cellStyle name="Followed Hyperlink" xfId="214" builtinId="9" hidden="1"/>
    <cellStyle name="Followed Hyperlink" xfId="215" builtinId="9" hidden="1"/>
    <cellStyle name="Followed Hyperlink" xfId="216" builtinId="9" hidden="1"/>
    <cellStyle name="Followed Hyperlink" xfId="217" builtinId="9" hidden="1"/>
    <cellStyle name="Followed Hyperlink" xfId="218" builtinId="9" hidden="1"/>
    <cellStyle name="Followed Hyperlink" xfId="219" builtinId="9" hidden="1"/>
    <cellStyle name="Followed Hyperlink" xfId="220" builtinId="9" hidden="1"/>
    <cellStyle name="Followed Hyperlink" xfId="221" builtinId="9" hidden="1"/>
    <cellStyle name="Followed Hyperlink" xfId="222" builtinId="9" hidden="1"/>
    <cellStyle name="Followed Hyperlink" xfId="223" builtinId="9" hidden="1"/>
    <cellStyle name="Followed Hyperlink" xfId="224" builtinId="9" hidden="1"/>
    <cellStyle name="Followed Hyperlink" xfId="225" builtinId="9" hidden="1"/>
    <cellStyle name="Followed Hyperlink" xfId="226" builtinId="9" hidden="1"/>
    <cellStyle name="Followed Hyperlink" xfId="227" builtinId="9" hidden="1"/>
    <cellStyle name="Followed Hyperlink" xfId="228" builtinId="9" hidden="1"/>
    <cellStyle name="Followed Hyperlink" xfId="229" builtinId="9" hidden="1"/>
    <cellStyle name="Followed Hyperlink" xfId="230" builtinId="9" hidden="1"/>
    <cellStyle name="Followed Hyperlink" xfId="231" builtinId="9" hidden="1"/>
    <cellStyle name="Followed Hyperlink" xfId="232" builtinId="9" hidden="1"/>
    <cellStyle name="Followed Hyperlink" xfId="233" builtinId="9" hidden="1"/>
    <cellStyle name="Followed Hyperlink" xfId="234" builtinId="9" hidden="1"/>
    <cellStyle name="Followed Hyperlink" xfId="235" builtinId="9" hidden="1"/>
    <cellStyle name="Followed Hyperlink" xfId="236" builtinId="9" hidden="1"/>
    <cellStyle name="Followed Hyperlink" xfId="237" builtinId="9" hidden="1"/>
    <cellStyle name="Followed Hyperlink" xfId="238" builtinId="9" hidden="1"/>
    <cellStyle name="Followed Hyperlink" xfId="239" builtinId="9" hidden="1"/>
    <cellStyle name="Followed Hyperlink" xfId="240" builtinId="9" hidden="1"/>
    <cellStyle name="Followed Hyperlink" xfId="241" builtinId="9" hidden="1"/>
    <cellStyle name="Followed Hyperlink" xfId="242" builtinId="9" hidden="1"/>
    <cellStyle name="Followed Hyperlink" xfId="243" builtinId="9" hidden="1"/>
    <cellStyle name="Followed Hyperlink" xfId="244" builtinId="9" hidden="1"/>
    <cellStyle name="Followed Hyperlink" xfId="245" builtinId="9" hidden="1"/>
    <cellStyle name="Followed Hyperlink" xfId="246" builtinId="9" hidden="1"/>
    <cellStyle name="Followed Hyperlink" xfId="247" builtinId="9" hidden="1"/>
    <cellStyle name="Followed Hyperlink" xfId="248" builtinId="9" hidden="1"/>
    <cellStyle name="Followed Hyperlink" xfId="249" builtinId="9" hidden="1"/>
    <cellStyle name="Followed Hyperlink" xfId="250" builtinId="9" hidden="1"/>
    <cellStyle name="Followed Hyperlink" xfId="251" builtinId="9" hidden="1"/>
    <cellStyle name="Followed Hyperlink" xfId="252" builtinId="9" hidden="1"/>
    <cellStyle name="Followed Hyperlink" xfId="253" builtinId="9" hidden="1"/>
    <cellStyle name="Followed Hyperlink" xfId="254" builtinId="9" hidden="1"/>
    <cellStyle name="Followed Hyperlink" xfId="255" builtinId="9" hidden="1"/>
    <cellStyle name="Followed Hyperlink" xfId="256" builtinId="9" hidden="1"/>
    <cellStyle name="Followed Hyperlink" xfId="257" builtinId="9" hidden="1"/>
    <cellStyle name="Followed Hyperlink" xfId="258" builtinId="9" hidden="1"/>
    <cellStyle name="Followed Hyperlink" xfId="259" builtinId="9" hidden="1"/>
    <cellStyle name="Followed Hyperlink" xfId="260" builtinId="9" hidden="1"/>
    <cellStyle name="Followed Hyperlink" xfId="177" builtinId="9" hidden="1"/>
    <cellStyle name="Followed Hyperlink" xfId="261" builtinId="9" hidden="1"/>
    <cellStyle name="Followed Hyperlink" xfId="262" builtinId="9" hidden="1"/>
    <cellStyle name="Followed Hyperlink" xfId="263" builtinId="9" hidden="1"/>
    <cellStyle name="Followed Hyperlink" xfId="264" builtinId="9" hidden="1"/>
    <cellStyle name="Followed Hyperlink" xfId="265" builtinId="9" hidden="1"/>
    <cellStyle name="Followed Hyperlink" xfId="266" builtinId="9" hidden="1"/>
    <cellStyle name="Followed Hyperlink" xfId="267" builtinId="9" hidden="1"/>
    <cellStyle name="Followed Hyperlink" xfId="268" builtinId="9" hidden="1"/>
    <cellStyle name="Followed Hyperlink" xfId="269" builtinId="9" hidden="1"/>
    <cellStyle name="Followed Hyperlink" xfId="270" builtinId="9" hidden="1"/>
    <cellStyle name="Followed Hyperlink" xfId="271" builtinId="9" hidden="1"/>
    <cellStyle name="Followed Hyperlink" xfId="272" builtinId="9" hidden="1"/>
    <cellStyle name="Followed Hyperlink" xfId="273" builtinId="9" hidden="1"/>
    <cellStyle name="Followed Hyperlink" xfId="274" builtinId="9" hidden="1"/>
    <cellStyle name="Followed Hyperlink" xfId="275" builtinId="9" hidden="1"/>
    <cellStyle name="Followed Hyperlink" xfId="276" builtinId="9" hidden="1"/>
    <cellStyle name="Followed Hyperlink" xfId="277" builtinId="9" hidden="1"/>
    <cellStyle name="Followed Hyperlink" xfId="278"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8" builtinId="8"/>
    <cellStyle name="Normal" xfId="0" builtinId="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tiff"/><Relationship Id="rId1" Type="http://schemas.openxmlformats.org/officeDocument/2006/relationships/image" Target="../media/image1.tiff"/></Relationships>
</file>

<file path=xl/drawings/drawing1.xml><?xml version="1.0" encoding="utf-8"?>
<xdr:wsDr xmlns:xdr="http://schemas.openxmlformats.org/drawingml/2006/spreadsheetDrawing" xmlns:a="http://schemas.openxmlformats.org/drawingml/2006/main">
  <xdr:twoCellAnchor editAs="oneCell">
    <xdr:from>
      <xdr:col>9</xdr:col>
      <xdr:colOff>431800</xdr:colOff>
      <xdr:row>30</xdr:row>
      <xdr:rowOff>25400</xdr:rowOff>
    </xdr:from>
    <xdr:to>
      <xdr:col>23</xdr:col>
      <xdr:colOff>215900</xdr:colOff>
      <xdr:row>92</xdr:row>
      <xdr:rowOff>25400</xdr:rowOff>
    </xdr:to>
    <xdr:pic>
      <xdr:nvPicPr>
        <xdr:cNvPr id="5" name="Picture 4">
          <a:extLst>
            <a:ext uri="{FF2B5EF4-FFF2-40B4-BE49-F238E27FC236}">
              <a16:creationId xmlns:a16="http://schemas.microsoft.com/office/drawing/2014/main" id="{B80E45FA-891F-554A-B411-D8D437A0919D}"/>
            </a:ext>
          </a:extLst>
        </xdr:cNvPr>
        <xdr:cNvPicPr>
          <a:picLocks noChangeAspect="1"/>
        </xdr:cNvPicPr>
      </xdr:nvPicPr>
      <xdr:blipFill>
        <a:blip xmlns:r="http://schemas.openxmlformats.org/officeDocument/2006/relationships" r:embed="rId1"/>
        <a:stretch>
          <a:fillRect/>
        </a:stretch>
      </xdr:blipFill>
      <xdr:spPr>
        <a:xfrm>
          <a:off x="6972300" y="850900"/>
          <a:ext cx="11163300" cy="12598400"/>
        </a:xfrm>
        <a:prstGeom prst="rect">
          <a:avLst/>
        </a:prstGeom>
      </xdr:spPr>
    </xdr:pic>
    <xdr:clientData/>
  </xdr:twoCellAnchor>
  <xdr:twoCellAnchor editAs="oneCell">
    <xdr:from>
      <xdr:col>9</xdr:col>
      <xdr:colOff>635000</xdr:colOff>
      <xdr:row>0</xdr:row>
      <xdr:rowOff>0</xdr:rowOff>
    </xdr:from>
    <xdr:to>
      <xdr:col>22</xdr:col>
      <xdr:colOff>419100</xdr:colOff>
      <xdr:row>32</xdr:row>
      <xdr:rowOff>190500</xdr:rowOff>
    </xdr:to>
    <xdr:pic>
      <xdr:nvPicPr>
        <xdr:cNvPr id="6" name="Picture 5">
          <a:extLst>
            <a:ext uri="{FF2B5EF4-FFF2-40B4-BE49-F238E27FC236}">
              <a16:creationId xmlns:a16="http://schemas.microsoft.com/office/drawing/2014/main" id="{146A8E36-453E-5F47-A767-327CDDF5E50A}"/>
            </a:ext>
          </a:extLst>
        </xdr:cNvPr>
        <xdr:cNvPicPr>
          <a:picLocks noChangeAspect="1"/>
        </xdr:cNvPicPr>
      </xdr:nvPicPr>
      <xdr:blipFill>
        <a:blip xmlns:r="http://schemas.openxmlformats.org/officeDocument/2006/relationships" r:embed="rId2"/>
        <a:stretch>
          <a:fillRect/>
        </a:stretch>
      </xdr:blipFill>
      <xdr:spPr>
        <a:xfrm>
          <a:off x="7175500" y="0"/>
          <a:ext cx="10350500" cy="67056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Alexander/Git/etdataset/nodes_source_analyses/agriculture/6_residences_analysi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
      <sheetName val="Changelog"/>
      <sheetName val="Contents"/>
      <sheetName val="Introduction"/>
      <sheetName val="Dataflow"/>
      <sheetName val="Assumptions"/>
      <sheetName val="Dashboard"/>
      <sheetName val="Corrected energy balance step 2"/>
      <sheetName val="technical_specs"/>
      <sheetName val="Application Shares"/>
      <sheetName val="Technology Shares"/>
      <sheetName val="Houses Shares"/>
      <sheetName val="Final demand per energy carrier"/>
      <sheetName val="Technology split final demand"/>
      <sheetName val="Electricity producer Shares"/>
      <sheetName val="Fuel aggregation"/>
      <sheetName val="Useful-final demand percentage"/>
      <sheetName val="csv_final_demand_coal"/>
      <sheetName val="csv_final_demand_crude_oil"/>
      <sheetName val="csv_final_demand_network_gas"/>
      <sheetName val="csv_final_demand_woodpellets"/>
      <sheetName val="csv_final_demand_electricity"/>
      <sheetName val="csv_final_demand_steam"/>
      <sheetName val="csv_cooling_electricity"/>
      <sheetName val="csv_heating_network_gas"/>
      <sheetName val="csv_heating_electricity"/>
      <sheetName val="csv_heating_heat_pump"/>
      <sheetName val="csv_water_network_gas"/>
      <sheetName val="csv_water_electricity"/>
      <sheetName val="csv_cooking_electricity"/>
      <sheetName val="csv_lighting_electricity"/>
      <sheetName val="csv_appliances_electricity"/>
      <sheetName val="csv_solar_thermal_heater"/>
      <sheetName val="csv_cooling_old-new"/>
      <sheetName val="csv_heating_old-new"/>
      <sheetName val="csv_cooling_insulation_old"/>
      <sheetName val="csv_cooling_insulation_new"/>
      <sheetName val="csv_heating_insulation_new"/>
      <sheetName val="csv_heating_insulation_old"/>
      <sheetName val="csv_heating_micro_chp_gas"/>
      <sheetName val="csv_water_micro_chp_gas"/>
      <sheetName val="csv_water_fuell_cell_gas"/>
      <sheetName val="csv_solar_space_heating_chld"/>
      <sheetName val="csv_solar_hot_water_chld"/>
      <sheetName val="csv_add_on_space_heating_child"/>
      <sheetName val="csv_add_on_hot water_child"/>
      <sheetName val="csv_hot_water_from_el_add_on"/>
      <sheetName val="csv_export_to_area_analysi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ow r="11">
          <cell r="L11">
            <v>0</v>
          </cell>
        </row>
      </sheetData>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C24"/>
  <sheetViews>
    <sheetView workbookViewId="0">
      <selection activeCell="C5" sqref="C5"/>
    </sheetView>
  </sheetViews>
  <sheetFormatPr baseColWidth="10" defaultColWidth="10.7109375" defaultRowHeight="16"/>
  <cols>
    <col min="1" max="1" width="3.42578125" style="24" customWidth="1"/>
    <col min="2" max="2" width="9.140625" style="17" customWidth="1"/>
    <col min="3" max="3" width="44.140625" style="17" customWidth="1"/>
    <col min="4" max="16384" width="10.7109375" style="17"/>
  </cols>
  <sheetData>
    <row r="1" spans="1:3" s="22" customFormat="1">
      <c r="A1" s="20"/>
      <c r="B1" s="21"/>
      <c r="C1" s="21"/>
    </row>
    <row r="2" spans="1:3" ht="21">
      <c r="A2" s="1"/>
      <c r="B2" s="23" t="s">
        <v>13</v>
      </c>
      <c r="C2" s="23"/>
    </row>
    <row r="3" spans="1:3">
      <c r="A3" s="1"/>
      <c r="B3" s="8"/>
      <c r="C3" s="8"/>
    </row>
    <row r="4" spans="1:3">
      <c r="A4" s="1"/>
      <c r="B4" s="2" t="s">
        <v>14</v>
      </c>
      <c r="C4" s="3" t="s">
        <v>109</v>
      </c>
    </row>
    <row r="5" spans="1:3">
      <c r="A5" s="1"/>
      <c r="B5" s="152" t="s">
        <v>107</v>
      </c>
      <c r="C5" s="153" t="s">
        <v>108</v>
      </c>
    </row>
    <row r="6" spans="1:3">
      <c r="A6" s="1"/>
      <c r="B6" s="4" t="s">
        <v>41</v>
      </c>
      <c r="C6" s="5" t="s">
        <v>104</v>
      </c>
    </row>
    <row r="7" spans="1:3">
      <c r="A7" s="1"/>
      <c r="B7" s="6" t="s">
        <v>16</v>
      </c>
      <c r="C7" s="7" t="s">
        <v>17</v>
      </c>
    </row>
    <row r="8" spans="1:3">
      <c r="A8" s="1"/>
      <c r="B8" s="8"/>
      <c r="C8" s="8"/>
    </row>
    <row r="9" spans="1:3">
      <c r="A9" s="1"/>
      <c r="B9" s="8"/>
      <c r="C9" s="8"/>
    </row>
    <row r="10" spans="1:3">
      <c r="A10" s="1"/>
      <c r="B10" s="83" t="s">
        <v>42</v>
      </c>
      <c r="C10" s="84"/>
    </row>
    <row r="11" spans="1:3">
      <c r="A11" s="1"/>
      <c r="B11" s="85"/>
      <c r="C11" s="86"/>
    </row>
    <row r="12" spans="1:3">
      <c r="A12" s="1"/>
      <c r="B12" s="85" t="s">
        <v>43</v>
      </c>
      <c r="C12" s="87" t="s">
        <v>44</v>
      </c>
    </row>
    <row r="13" spans="1:3" ht="17" thickBot="1">
      <c r="A13" s="1"/>
      <c r="B13" s="85"/>
      <c r="C13" s="14" t="s">
        <v>45</v>
      </c>
    </row>
    <row r="14" spans="1:3" ht="17" thickBot="1">
      <c r="A14" s="1"/>
      <c r="B14" s="85"/>
      <c r="C14" s="88" t="s">
        <v>46</v>
      </c>
    </row>
    <row r="15" spans="1:3">
      <c r="A15" s="1"/>
      <c r="B15" s="85"/>
      <c r="C15" s="86" t="s">
        <v>47</v>
      </c>
    </row>
    <row r="16" spans="1:3">
      <c r="A16" s="1"/>
      <c r="B16" s="85"/>
      <c r="C16" s="86"/>
    </row>
    <row r="17" spans="1:3">
      <c r="A17" s="1"/>
      <c r="B17" s="85" t="s">
        <v>48</v>
      </c>
      <c r="C17" s="89" t="s">
        <v>49</v>
      </c>
    </row>
    <row r="18" spans="1:3">
      <c r="A18" s="1"/>
      <c r="B18" s="85"/>
      <c r="C18" s="90" t="s">
        <v>50</v>
      </c>
    </row>
    <row r="19" spans="1:3">
      <c r="A19" s="1"/>
      <c r="B19" s="85"/>
      <c r="C19" s="91" t="s">
        <v>51</v>
      </c>
    </row>
    <row r="20" spans="1:3">
      <c r="A20" s="1"/>
      <c r="B20" s="85"/>
      <c r="C20" s="92" t="s">
        <v>52</v>
      </c>
    </row>
    <row r="21" spans="1:3">
      <c r="A21" s="1"/>
      <c r="B21" s="93"/>
      <c r="C21" s="94" t="s">
        <v>53</v>
      </c>
    </row>
    <row r="22" spans="1:3">
      <c r="A22" s="1"/>
      <c r="B22" s="93"/>
      <c r="C22" s="95" t="s">
        <v>54</v>
      </c>
    </row>
    <row r="23" spans="1:3">
      <c r="A23" s="1"/>
      <c r="B23" s="93"/>
      <c r="C23" s="96" t="s">
        <v>55</v>
      </c>
    </row>
    <row r="24" spans="1:3">
      <c r="B24" s="93"/>
      <c r="C24" s="97" t="s">
        <v>56</v>
      </c>
    </row>
  </sheetData>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FFFF00"/>
  </sheetPr>
  <dimension ref="B2:J29"/>
  <sheetViews>
    <sheetView tabSelected="1" topLeftCell="A6" workbookViewId="0">
      <selection activeCell="E13" sqref="E13"/>
    </sheetView>
  </sheetViews>
  <sheetFormatPr baseColWidth="10" defaultColWidth="10.7109375" defaultRowHeight="16"/>
  <cols>
    <col min="1" max="1" width="3.28515625" style="28" customWidth="1"/>
    <col min="2" max="2" width="3.7109375" style="28" customWidth="1"/>
    <col min="3" max="3" width="46" style="28" customWidth="1"/>
    <col min="4" max="4" width="12.7109375" style="28" customWidth="1"/>
    <col min="5" max="5" width="17.42578125" style="28" customWidth="1"/>
    <col min="6" max="6" width="4.42578125" style="28" customWidth="1"/>
    <col min="7" max="7" width="45" style="28" customWidth="1"/>
    <col min="8" max="8" width="5.140625" style="28" customWidth="1"/>
    <col min="9" max="9" width="51.42578125" style="28" customWidth="1"/>
    <col min="10" max="10" width="5.42578125" style="28" customWidth="1"/>
    <col min="11" max="16384" width="10.7109375" style="28"/>
  </cols>
  <sheetData>
    <row r="2" spans="2:10">
      <c r="B2" s="155" t="s">
        <v>71</v>
      </c>
      <c r="C2" s="156"/>
      <c r="D2" s="156"/>
      <c r="E2" s="157"/>
    </row>
    <row r="3" spans="2:10">
      <c r="B3" s="158"/>
      <c r="C3" s="159"/>
      <c r="D3" s="159"/>
      <c r="E3" s="160"/>
    </row>
    <row r="4" spans="2:10" ht="35" customHeight="1">
      <c r="B4" s="161"/>
      <c r="C4" s="162"/>
      <c r="D4" s="162"/>
      <c r="E4" s="163"/>
    </row>
    <row r="5" spans="2:10" ht="17" thickBot="1"/>
    <row r="6" spans="2:10">
      <c r="B6" s="30"/>
      <c r="C6" s="16"/>
      <c r="D6" s="16"/>
      <c r="E6" s="16"/>
      <c r="F6" s="16"/>
      <c r="G6" s="16"/>
      <c r="H6" s="16"/>
      <c r="I6" s="16"/>
      <c r="J6" s="31"/>
    </row>
    <row r="7" spans="2:10" s="36" customFormat="1" ht="19">
      <c r="B7" s="98"/>
      <c r="C7" s="15" t="s">
        <v>21</v>
      </c>
      <c r="D7" s="99" t="s">
        <v>11</v>
      </c>
      <c r="E7" s="15" t="s">
        <v>6</v>
      </c>
      <c r="F7" s="15"/>
      <c r="G7" s="15" t="s">
        <v>10</v>
      </c>
      <c r="H7" s="15"/>
      <c r="I7" s="15" t="s">
        <v>0</v>
      </c>
      <c r="J7" s="105"/>
    </row>
    <row r="8" spans="2:10" s="36" customFormat="1" ht="19">
      <c r="B8" s="19"/>
      <c r="C8" s="14"/>
      <c r="D8" s="25"/>
      <c r="E8" s="14"/>
      <c r="F8" s="14"/>
      <c r="G8" s="14"/>
      <c r="H8" s="14"/>
      <c r="I8" s="14"/>
      <c r="J8" s="37"/>
    </row>
    <row r="9" spans="2:10" s="36" customFormat="1" ht="20" thickBot="1">
      <c r="B9" s="19"/>
      <c r="C9" s="14" t="s">
        <v>66</v>
      </c>
      <c r="D9" s="25"/>
      <c r="E9" s="14"/>
      <c r="F9" s="14"/>
      <c r="G9" s="14"/>
      <c r="H9" s="14"/>
      <c r="I9" s="14"/>
      <c r="J9" s="37"/>
    </row>
    <row r="10" spans="2:10" ht="17" thickBot="1">
      <c r="B10" s="32"/>
      <c r="C10" s="29" t="s">
        <v>23</v>
      </c>
      <c r="D10" s="18" t="s">
        <v>4</v>
      </c>
      <c r="E10" s="38">
        <f>ROUND('Research data'!G8,2)</f>
        <v>0.98</v>
      </c>
      <c r="F10" s="29"/>
      <c r="G10" s="29"/>
      <c r="H10" s="29"/>
      <c r="I10" s="27"/>
      <c r="J10" s="106"/>
    </row>
    <row r="11" spans="2:10" ht="17" thickBot="1">
      <c r="B11" s="32"/>
      <c r="C11" s="29" t="s">
        <v>27</v>
      </c>
      <c r="D11" s="18" t="s">
        <v>40</v>
      </c>
      <c r="E11" s="39">
        <f>'Research data'!G6</f>
        <v>5</v>
      </c>
      <c r="F11" s="29"/>
      <c r="G11" s="29"/>
      <c r="H11" s="29"/>
      <c r="I11" s="27"/>
      <c r="J11" s="106"/>
    </row>
    <row r="12" spans="2:10" ht="17" thickBot="1">
      <c r="B12" s="32"/>
      <c r="C12" s="149" t="s">
        <v>88</v>
      </c>
      <c r="D12" s="18" t="s">
        <v>91</v>
      </c>
      <c r="E12" s="154">
        <f>ROUND('Research data'!G9,1)</f>
        <v>3942.7</v>
      </c>
      <c r="F12" s="29"/>
      <c r="G12" s="29"/>
      <c r="H12" s="29"/>
      <c r="I12" s="27"/>
      <c r="J12" s="106"/>
    </row>
    <row r="13" spans="2:10">
      <c r="B13" s="32"/>
      <c r="C13" s="59"/>
      <c r="D13" s="101"/>
      <c r="E13" s="102"/>
      <c r="G13" s="59"/>
      <c r="J13" s="106"/>
    </row>
    <row r="14" spans="2:10" ht="17" thickBot="1">
      <c r="B14" s="32"/>
      <c r="C14" s="14" t="s">
        <v>57</v>
      </c>
      <c r="D14" s="101"/>
      <c r="E14" s="102"/>
      <c r="G14" s="59"/>
      <c r="J14" s="106"/>
    </row>
    <row r="15" spans="2:10" ht="17" thickBot="1">
      <c r="B15" s="32"/>
      <c r="C15" s="29" t="s">
        <v>28</v>
      </c>
      <c r="D15" s="18" t="s">
        <v>22</v>
      </c>
      <c r="E15" s="39">
        <f>'Research data'!G16</f>
        <v>300000</v>
      </c>
      <c r="F15" s="29"/>
      <c r="G15" s="29"/>
      <c r="H15" s="29"/>
      <c r="I15" s="82"/>
      <c r="J15" s="106"/>
    </row>
    <row r="16" spans="2:10" ht="17" thickBot="1">
      <c r="B16" s="32"/>
      <c r="C16" s="29" t="s">
        <v>29</v>
      </c>
      <c r="D16" s="18" t="s">
        <v>22</v>
      </c>
      <c r="E16" s="39">
        <v>0</v>
      </c>
      <c r="F16" s="29"/>
      <c r="G16" s="29"/>
      <c r="H16" s="29"/>
      <c r="I16" s="27"/>
      <c r="J16" s="106"/>
    </row>
    <row r="17" spans="2:10" ht="17" thickBot="1">
      <c r="B17" s="32"/>
      <c r="C17" s="29" t="s">
        <v>9</v>
      </c>
      <c r="D17" s="18" t="s">
        <v>22</v>
      </c>
      <c r="E17" s="39">
        <v>0</v>
      </c>
      <c r="F17" s="29"/>
      <c r="G17" s="29"/>
      <c r="H17" s="29"/>
      <c r="I17" s="27"/>
      <c r="J17" s="106"/>
    </row>
    <row r="18" spans="2:10" ht="17" thickBot="1">
      <c r="B18" s="32"/>
      <c r="C18" s="29" t="s">
        <v>30</v>
      </c>
      <c r="D18" s="18" t="s">
        <v>22</v>
      </c>
      <c r="E18" s="39">
        <v>0</v>
      </c>
      <c r="F18" s="29"/>
      <c r="G18" s="29"/>
      <c r="H18" s="29"/>
      <c r="I18" s="27"/>
      <c r="J18" s="106"/>
    </row>
    <row r="19" spans="2:10" ht="17" thickBot="1">
      <c r="B19" s="32"/>
      <c r="C19" s="29" t="s">
        <v>31</v>
      </c>
      <c r="D19" s="18" t="s">
        <v>38</v>
      </c>
      <c r="E19" s="100">
        <f>'Research data'!G17</f>
        <v>10000</v>
      </c>
      <c r="F19" s="29"/>
      <c r="G19" s="29"/>
      <c r="H19" s="29"/>
      <c r="I19" s="82"/>
      <c r="J19" s="106"/>
    </row>
    <row r="20" spans="2:10" ht="17" thickBot="1">
      <c r="B20" s="32"/>
      <c r="C20" s="29" t="s">
        <v>32</v>
      </c>
      <c r="D20" s="18" t="s">
        <v>37</v>
      </c>
      <c r="E20" s="38">
        <f>'Research data'!G18</f>
        <v>5</v>
      </c>
      <c r="F20" s="29"/>
      <c r="G20" s="29"/>
      <c r="H20" s="29"/>
      <c r="I20" s="82"/>
      <c r="J20" s="106"/>
    </row>
    <row r="21" spans="2:10" ht="17" thickBot="1">
      <c r="B21" s="32"/>
      <c r="C21" s="29" t="s">
        <v>33</v>
      </c>
      <c r="D21" s="18" t="s">
        <v>37</v>
      </c>
      <c r="E21" s="103">
        <v>0</v>
      </c>
      <c r="F21" s="29"/>
      <c r="G21" s="29"/>
      <c r="H21" s="29"/>
      <c r="I21" s="111"/>
      <c r="J21" s="106"/>
    </row>
    <row r="22" spans="2:10" ht="17" thickBot="1">
      <c r="B22" s="32"/>
      <c r="C22" s="29" t="s">
        <v>36</v>
      </c>
      <c r="D22" s="18"/>
      <c r="E22" s="39">
        <v>0.04</v>
      </c>
      <c r="F22" s="29"/>
      <c r="G22" s="29"/>
      <c r="H22" s="29"/>
      <c r="I22" s="151" t="s">
        <v>106</v>
      </c>
      <c r="J22" s="106"/>
    </row>
    <row r="23" spans="2:10" ht="17" thickBot="1">
      <c r="B23" s="32"/>
      <c r="C23" s="29" t="s">
        <v>26</v>
      </c>
      <c r="D23" s="18" t="s">
        <v>8</v>
      </c>
      <c r="E23" s="39">
        <v>0</v>
      </c>
      <c r="F23" s="29"/>
      <c r="G23" s="29"/>
      <c r="H23" s="29"/>
      <c r="I23" s="27"/>
      <c r="J23" s="106"/>
    </row>
    <row r="24" spans="2:10">
      <c r="B24" s="32"/>
      <c r="C24" s="29"/>
      <c r="D24" s="18"/>
      <c r="E24" s="104"/>
      <c r="F24" s="29"/>
      <c r="G24" s="29"/>
      <c r="H24" s="29"/>
      <c r="J24" s="106"/>
    </row>
    <row r="25" spans="2:10">
      <c r="B25" s="32"/>
      <c r="C25" s="14" t="s">
        <v>7</v>
      </c>
      <c r="D25" s="101"/>
      <c r="E25" s="104"/>
      <c r="J25" s="106"/>
    </row>
    <row r="26" spans="2:10" ht="17" thickBot="1">
      <c r="B26" s="32"/>
      <c r="C26" s="29" t="s">
        <v>34</v>
      </c>
      <c r="D26" s="18" t="s">
        <v>2</v>
      </c>
      <c r="E26" s="100">
        <f>'Research data'!G12</f>
        <v>0.5</v>
      </c>
      <c r="F26" s="29"/>
      <c r="G26" s="29"/>
      <c r="H26" s="29"/>
      <c r="I26" s="113"/>
      <c r="J26" s="106"/>
    </row>
    <row r="27" spans="2:10" ht="17" thickBot="1">
      <c r="B27" s="32"/>
      <c r="C27" s="29" t="s">
        <v>35</v>
      </c>
      <c r="D27" s="18" t="s">
        <v>2</v>
      </c>
      <c r="E27" s="39">
        <f>'Research data'!G13</f>
        <v>25</v>
      </c>
      <c r="F27" s="29"/>
      <c r="G27" s="29"/>
      <c r="H27" s="29"/>
      <c r="I27" s="114"/>
      <c r="J27" s="106"/>
    </row>
    <row r="28" spans="2:10" ht="17" thickBot="1">
      <c r="B28" s="32"/>
      <c r="C28" s="29" t="s">
        <v>24</v>
      </c>
      <c r="D28" s="18" t="s">
        <v>4</v>
      </c>
      <c r="E28" s="39">
        <v>0</v>
      </c>
      <c r="F28" s="29"/>
      <c r="G28" s="29"/>
      <c r="H28" s="29"/>
      <c r="I28" s="27"/>
      <c r="J28" s="106"/>
    </row>
    <row r="29" spans="2:10" ht="20" customHeight="1" thickBot="1">
      <c r="B29" s="33"/>
      <c r="C29" s="34"/>
      <c r="D29" s="34"/>
      <c r="E29" s="34"/>
      <c r="F29" s="34"/>
      <c r="G29" s="34"/>
      <c r="H29" s="34"/>
      <c r="I29" s="34"/>
      <c r="J29" s="35"/>
    </row>
  </sheetData>
  <mergeCells count="1">
    <mergeCell ref="B2:E4"/>
  </mergeCells>
  <pageMargins left="0.75" right="0.75" top="1" bottom="1" header="0.5" footer="0.5"/>
  <pageSetup paperSize="9" orientation="portrait" horizontalDpi="4294967292" verticalDpi="429496729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tabColor theme="6" tint="0.39997558519241921"/>
  </sheetPr>
  <dimension ref="B1:L19"/>
  <sheetViews>
    <sheetView workbookViewId="0">
      <selection activeCell="C12" sqref="A12:XFD12"/>
    </sheetView>
  </sheetViews>
  <sheetFormatPr baseColWidth="10" defaultColWidth="10.7109375" defaultRowHeight="16"/>
  <cols>
    <col min="1" max="2" width="3.42578125" style="59" customWidth="1"/>
    <col min="3" max="3" width="35.85546875" style="59" customWidth="1"/>
    <col min="4" max="4" width="16.42578125" style="59" hidden="1" customWidth="1"/>
    <col min="5" max="5" width="13.85546875" style="59" hidden="1" customWidth="1"/>
    <col min="6" max="6" width="12.42578125" style="59" customWidth="1"/>
    <col min="7" max="7" width="10.7109375" style="59" customWidth="1"/>
    <col min="8" max="8" width="4.7109375" style="59" customWidth="1"/>
    <col min="9" max="9" width="9.85546875" style="60" customWidth="1"/>
    <col min="10" max="10" width="3" style="60" customWidth="1"/>
    <col min="11" max="11" width="8.7109375" style="60" customWidth="1"/>
    <col min="12" max="12" width="60" style="59" customWidth="1"/>
    <col min="13" max="16384" width="10.7109375" style="59"/>
  </cols>
  <sheetData>
    <row r="1" spans="2:12" ht="17" thickBot="1"/>
    <row r="2" spans="2:12">
      <c r="B2" s="61"/>
      <c r="C2" s="62"/>
      <c r="D2" s="62"/>
      <c r="E2" s="62"/>
      <c r="F2" s="62"/>
      <c r="G2" s="62"/>
      <c r="H2" s="62"/>
      <c r="I2" s="63"/>
      <c r="J2" s="63"/>
      <c r="K2" s="63"/>
      <c r="L2" s="124"/>
    </row>
    <row r="3" spans="2:12" s="14" customFormat="1">
      <c r="B3" s="19"/>
      <c r="C3" s="110" t="s">
        <v>59</v>
      </c>
      <c r="D3" s="9"/>
      <c r="E3" s="9"/>
      <c r="F3" s="110" t="s">
        <v>11</v>
      </c>
      <c r="G3" s="110" t="s">
        <v>53</v>
      </c>
      <c r="H3" s="110"/>
      <c r="I3" s="57" t="s">
        <v>73</v>
      </c>
      <c r="J3" s="57"/>
      <c r="K3" s="14" t="s">
        <v>90</v>
      </c>
      <c r="L3" s="125" t="s">
        <v>65</v>
      </c>
    </row>
    <row r="4" spans="2:12">
      <c r="B4" s="64"/>
      <c r="C4" s="65"/>
      <c r="D4" s="65"/>
      <c r="E4" s="65"/>
      <c r="F4" s="65"/>
      <c r="G4" s="66"/>
      <c r="H4" s="66"/>
      <c r="I4" s="109"/>
      <c r="J4" s="109"/>
      <c r="K4" s="109"/>
      <c r="L4" s="126"/>
    </row>
    <row r="5" spans="2:12" ht="17" thickBot="1">
      <c r="B5" s="64"/>
      <c r="C5" s="26" t="s">
        <v>58</v>
      </c>
      <c r="D5" s="26"/>
      <c r="E5" s="26"/>
      <c r="F5" s="26"/>
      <c r="G5" s="10"/>
      <c r="H5" s="10"/>
      <c r="I5" s="10"/>
      <c r="J5" s="10"/>
      <c r="K5" s="10"/>
      <c r="L5" s="127"/>
    </row>
    <row r="6" spans="2:12" ht="17" thickBot="1">
      <c r="B6" s="64"/>
      <c r="C6" s="148" t="s">
        <v>27</v>
      </c>
      <c r="D6" s="67"/>
      <c r="E6" s="67"/>
      <c r="F6" s="68" t="s">
        <v>40</v>
      </c>
      <c r="G6" s="69">
        <f>I6</f>
        <v>5</v>
      </c>
      <c r="H6" s="70"/>
      <c r="I6" s="69">
        <f>Notes!E37</f>
        <v>5</v>
      </c>
      <c r="J6" s="66"/>
      <c r="K6" s="66"/>
      <c r="L6" s="127"/>
    </row>
    <row r="7" spans="2:12" ht="17" thickBot="1">
      <c r="B7" s="64"/>
      <c r="C7" s="148" t="s">
        <v>39</v>
      </c>
      <c r="D7" s="67"/>
      <c r="E7" s="67"/>
      <c r="F7" s="122" t="s">
        <v>3</v>
      </c>
      <c r="G7" s="143">
        <f>I7</f>
        <v>1.03</v>
      </c>
      <c r="H7" s="70"/>
      <c r="I7" s="143">
        <f>Notes!E36</f>
        <v>1.03</v>
      </c>
      <c r="J7" s="66"/>
      <c r="K7" s="66"/>
      <c r="L7" s="128"/>
    </row>
    <row r="8" spans="2:12" ht="17" thickBot="1">
      <c r="B8" s="64"/>
      <c r="C8" s="148" t="s">
        <v>23</v>
      </c>
      <c r="D8" s="67"/>
      <c r="E8" s="67"/>
      <c r="F8" s="145" t="s">
        <v>3</v>
      </c>
      <c r="G8" s="146">
        <f>I8</f>
        <v>0.98230769230769233</v>
      </c>
      <c r="H8" s="147"/>
      <c r="I8" s="146">
        <f>Notes!E52</f>
        <v>0.98230769230769233</v>
      </c>
      <c r="J8" s="66"/>
      <c r="K8" s="66"/>
      <c r="L8" s="128"/>
    </row>
    <row r="9" spans="2:12" ht="17" thickBot="1">
      <c r="B9" s="64"/>
      <c r="C9" s="148" t="s">
        <v>88</v>
      </c>
      <c r="D9" s="67"/>
      <c r="E9" s="67"/>
      <c r="F9" s="145" t="s">
        <v>91</v>
      </c>
      <c r="G9" s="143">
        <f>K9</f>
        <v>3942.652329749104</v>
      </c>
      <c r="H9" s="70"/>
      <c r="I9" s="144"/>
      <c r="J9" s="66"/>
      <c r="K9" s="69">
        <f>Notes!D13</f>
        <v>3942.652329749104</v>
      </c>
      <c r="L9" s="128"/>
    </row>
    <row r="10" spans="2:12">
      <c r="B10" s="64"/>
      <c r="C10" s="123"/>
      <c r="D10" s="74"/>
      <c r="E10" s="74"/>
      <c r="G10" s="72"/>
      <c r="H10" s="72"/>
      <c r="I10" s="72"/>
      <c r="J10" s="72"/>
      <c r="K10" s="72"/>
      <c r="L10" s="127"/>
    </row>
    <row r="11" spans="2:12" ht="17" thickBot="1">
      <c r="B11" s="64"/>
      <c r="C11" s="26" t="s">
        <v>7</v>
      </c>
      <c r="D11" s="26"/>
      <c r="E11" s="26"/>
      <c r="F11" s="26"/>
      <c r="G11" s="11"/>
      <c r="H11" s="11"/>
      <c r="I11" s="12"/>
      <c r="J11" s="12"/>
      <c r="K11" s="12"/>
      <c r="L11" s="129"/>
    </row>
    <row r="12" spans="2:12" ht="17" thickBot="1">
      <c r="B12" s="64"/>
      <c r="C12" s="115" t="s">
        <v>1</v>
      </c>
      <c r="D12" s="75"/>
      <c r="E12" s="75"/>
      <c r="F12" s="68" t="s">
        <v>2</v>
      </c>
      <c r="G12" s="76">
        <f>I12</f>
        <v>0.5</v>
      </c>
      <c r="H12" s="72"/>
      <c r="I12" s="69">
        <f>Notes!E51</f>
        <v>0.5</v>
      </c>
      <c r="J12" s="73"/>
      <c r="K12" s="69"/>
      <c r="L12" s="130"/>
    </row>
    <row r="13" spans="2:12" ht="17" thickBot="1">
      <c r="B13" s="64"/>
      <c r="C13" s="77" t="s">
        <v>5</v>
      </c>
      <c r="D13" s="77"/>
      <c r="E13" s="77"/>
      <c r="F13" s="68" t="s">
        <v>2</v>
      </c>
      <c r="G13" s="78">
        <f>I13</f>
        <v>25</v>
      </c>
      <c r="H13" s="72"/>
      <c r="I13" s="69">
        <f>Notes!E50</f>
        <v>25</v>
      </c>
      <c r="J13" s="73"/>
      <c r="K13" s="71"/>
      <c r="L13" s="137"/>
    </row>
    <row r="14" spans="2:12">
      <c r="B14" s="64"/>
      <c r="C14" s="26"/>
      <c r="D14" s="26"/>
      <c r="E14" s="26"/>
      <c r="F14" s="26"/>
      <c r="G14" s="12"/>
      <c r="H14" s="12"/>
      <c r="I14" s="73"/>
      <c r="J14" s="73"/>
      <c r="K14" s="73"/>
      <c r="L14" s="127"/>
    </row>
    <row r="15" spans="2:12" ht="17" thickBot="1">
      <c r="B15" s="64"/>
      <c r="C15" s="13" t="s">
        <v>61</v>
      </c>
      <c r="D15" s="13"/>
      <c r="E15" s="13"/>
      <c r="F15" s="13"/>
      <c r="G15" s="12"/>
      <c r="H15" s="12"/>
      <c r="I15" s="12"/>
      <c r="J15" s="12"/>
      <c r="K15" s="12"/>
      <c r="L15" s="127"/>
    </row>
    <row r="16" spans="2:12" ht="17" thickBot="1">
      <c r="B16" s="64"/>
      <c r="C16" s="107" t="s">
        <v>62</v>
      </c>
      <c r="D16" s="13"/>
      <c r="E16" s="13"/>
      <c r="F16" s="107" t="s">
        <v>22</v>
      </c>
      <c r="G16" s="76">
        <f>I16</f>
        <v>300000</v>
      </c>
      <c r="H16" s="12"/>
      <c r="I16" s="76">
        <f>Notes!E40</f>
        <v>300000</v>
      </c>
      <c r="J16" s="72"/>
      <c r="K16" s="72"/>
      <c r="L16" s="131"/>
    </row>
    <row r="17" spans="2:12" ht="17" thickBot="1">
      <c r="B17" s="64"/>
      <c r="C17" s="107" t="s">
        <v>63</v>
      </c>
      <c r="D17" s="26"/>
      <c r="E17" s="26"/>
      <c r="F17" s="108" t="s">
        <v>60</v>
      </c>
      <c r="G17" s="79">
        <f>I17</f>
        <v>10000</v>
      </c>
      <c r="H17" s="12"/>
      <c r="I17" s="81">
        <f>Notes!E44</f>
        <v>10000</v>
      </c>
      <c r="J17" s="72"/>
      <c r="K17" s="72"/>
      <c r="L17" s="131"/>
    </row>
    <row r="18" spans="2:12" ht="17" thickBot="1">
      <c r="B18" s="64"/>
      <c r="C18" s="112" t="s">
        <v>64</v>
      </c>
      <c r="D18" s="80"/>
      <c r="E18" s="80"/>
      <c r="F18" s="68" t="s">
        <v>37</v>
      </c>
      <c r="G18" s="76">
        <f>I18</f>
        <v>5</v>
      </c>
      <c r="H18" s="72"/>
      <c r="I18" s="81">
        <f>Notes!E46</f>
        <v>5</v>
      </c>
      <c r="J18" s="72"/>
      <c r="K18" s="72"/>
      <c r="L18" s="131"/>
    </row>
    <row r="19" spans="2:12" ht="17" thickBot="1">
      <c r="B19" s="132"/>
      <c r="C19" s="133"/>
      <c r="D19" s="133"/>
      <c r="E19" s="133"/>
      <c r="F19" s="133"/>
      <c r="G19" s="133"/>
      <c r="H19" s="133"/>
      <c r="I19" s="134"/>
      <c r="J19" s="134"/>
      <c r="K19" s="134"/>
      <c r="L19" s="135"/>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theme="6" tint="0.79998168889431442"/>
  </sheetPr>
  <dimension ref="B1:K20"/>
  <sheetViews>
    <sheetView workbookViewId="0">
      <selection activeCell="I11" sqref="I11"/>
    </sheetView>
  </sheetViews>
  <sheetFormatPr baseColWidth="10" defaultColWidth="33.140625" defaultRowHeight="16"/>
  <cols>
    <col min="1" max="1" width="3.28515625" style="40" customWidth="1"/>
    <col min="2" max="2" width="2.42578125" style="40" customWidth="1"/>
    <col min="3" max="3" width="28.7109375" style="40" customWidth="1"/>
    <col min="4" max="4" width="3.140625" style="40" customWidth="1"/>
    <col min="5" max="5" width="16.140625" style="40" customWidth="1"/>
    <col min="6" max="6" width="10.28515625" style="40" customWidth="1"/>
    <col min="7" max="9" width="12.140625" style="40" customWidth="1"/>
    <col min="10" max="10" width="35.140625" style="41" customWidth="1"/>
    <col min="11" max="11" width="37.42578125" style="40" customWidth="1"/>
    <col min="12" max="16384" width="33.140625" style="40"/>
  </cols>
  <sheetData>
    <row r="1" spans="2:11" ht="17" thickBot="1"/>
    <row r="2" spans="2:11">
      <c r="B2" s="42"/>
      <c r="C2" s="43"/>
      <c r="D2" s="43"/>
      <c r="E2" s="43"/>
      <c r="F2" s="43"/>
      <c r="G2" s="43"/>
      <c r="H2" s="43"/>
      <c r="I2" s="43"/>
      <c r="J2" s="44"/>
      <c r="K2" s="43"/>
    </row>
    <row r="3" spans="2:11">
      <c r="B3" s="45"/>
      <c r="C3" s="46" t="s">
        <v>18</v>
      </c>
      <c r="D3" s="46"/>
      <c r="E3" s="46"/>
      <c r="F3" s="46"/>
      <c r="G3" s="46"/>
      <c r="H3" s="46"/>
      <c r="I3" s="46"/>
      <c r="J3" s="47"/>
    </row>
    <row r="4" spans="2:11">
      <c r="B4" s="45"/>
    </row>
    <row r="5" spans="2:11">
      <c r="B5" s="48"/>
      <c r="C5" s="49" t="s">
        <v>19</v>
      </c>
      <c r="D5" s="49"/>
      <c r="E5" s="49" t="s">
        <v>0</v>
      </c>
      <c r="F5" s="49" t="s">
        <v>15</v>
      </c>
      <c r="G5" s="49" t="s">
        <v>20</v>
      </c>
      <c r="H5" s="49" t="s">
        <v>68</v>
      </c>
      <c r="I5" s="49" t="s">
        <v>70</v>
      </c>
      <c r="J5" s="50" t="s">
        <v>69</v>
      </c>
      <c r="K5" s="49" t="s">
        <v>12</v>
      </c>
    </row>
    <row r="6" spans="2:11">
      <c r="B6" s="45"/>
      <c r="C6" s="46"/>
      <c r="D6" s="46"/>
      <c r="E6" s="46"/>
      <c r="F6" s="46"/>
      <c r="G6" s="46"/>
      <c r="H6" s="46"/>
      <c r="I6" s="46"/>
      <c r="J6" s="47"/>
      <c r="K6" s="46"/>
    </row>
    <row r="7" spans="2:11" ht="34">
      <c r="B7" s="45"/>
      <c r="C7" s="51" t="s">
        <v>92</v>
      </c>
      <c r="D7" s="55"/>
      <c r="E7" s="51" t="s">
        <v>97</v>
      </c>
      <c r="F7" s="52" t="s">
        <v>93</v>
      </c>
      <c r="G7" s="53" t="s">
        <v>94</v>
      </c>
      <c r="H7" s="53"/>
      <c r="I7" s="53" t="s">
        <v>95</v>
      </c>
      <c r="J7" s="53" t="s">
        <v>96</v>
      </c>
      <c r="K7" s="51"/>
    </row>
    <row r="8" spans="2:11">
      <c r="B8" s="45"/>
      <c r="C8" s="55"/>
      <c r="D8" s="55"/>
      <c r="E8" s="51"/>
      <c r="F8" s="52"/>
      <c r="G8" s="53"/>
      <c r="H8" s="53"/>
      <c r="I8" s="53"/>
      <c r="J8" s="53"/>
      <c r="K8" s="51"/>
    </row>
    <row r="9" spans="2:11" ht="34">
      <c r="B9" s="45"/>
      <c r="C9" s="55" t="s">
        <v>98</v>
      </c>
      <c r="D9" s="55"/>
      <c r="E9" s="51" t="s">
        <v>73</v>
      </c>
      <c r="F9" s="52" t="s">
        <v>101</v>
      </c>
      <c r="G9" s="53" t="s">
        <v>102</v>
      </c>
      <c r="H9" s="53"/>
      <c r="I9" s="53" t="s">
        <v>95</v>
      </c>
      <c r="J9" s="53" t="s">
        <v>103</v>
      </c>
      <c r="K9" s="51"/>
    </row>
    <row r="10" spans="2:11">
      <c r="B10" s="45"/>
      <c r="C10" s="55" t="s">
        <v>99</v>
      </c>
      <c r="D10" s="55"/>
      <c r="E10" s="51"/>
      <c r="F10" s="52"/>
      <c r="G10" s="53"/>
      <c r="H10" s="53"/>
      <c r="I10" s="53"/>
      <c r="J10" s="53"/>
      <c r="K10" s="51"/>
    </row>
    <row r="11" spans="2:11">
      <c r="B11" s="45"/>
      <c r="C11" s="51" t="s">
        <v>100</v>
      </c>
      <c r="D11" s="51"/>
      <c r="F11" s="51"/>
      <c r="G11" s="58"/>
      <c r="H11" s="58"/>
      <c r="I11" s="51"/>
      <c r="J11" s="56"/>
      <c r="K11" s="54"/>
    </row>
    <row r="12" spans="2:11">
      <c r="B12" s="45"/>
      <c r="C12" s="51" t="s">
        <v>23</v>
      </c>
      <c r="D12" s="51"/>
      <c r="F12" s="51"/>
      <c r="G12" s="58"/>
      <c r="H12" s="58"/>
      <c r="I12" s="51"/>
      <c r="J12" s="56"/>
      <c r="K12" s="54"/>
    </row>
    <row r="13" spans="2:11">
      <c r="B13" s="45"/>
      <c r="C13" s="51"/>
      <c r="D13" s="51"/>
      <c r="F13" s="51"/>
      <c r="G13" s="58"/>
      <c r="H13" s="58"/>
      <c r="I13" s="51"/>
      <c r="J13" s="56"/>
      <c r="K13" s="54"/>
    </row>
    <row r="14" spans="2:11">
      <c r="B14" s="45"/>
      <c r="C14" s="55"/>
      <c r="D14" s="51"/>
      <c r="F14" s="51"/>
      <c r="G14" s="58"/>
      <c r="H14" s="58"/>
      <c r="I14" s="51"/>
      <c r="J14" s="56"/>
      <c r="K14" s="54"/>
    </row>
    <row r="15" spans="2:11">
      <c r="B15" s="45"/>
      <c r="C15" s="55"/>
      <c r="D15" s="51"/>
      <c r="F15" s="51"/>
      <c r="G15" s="58"/>
      <c r="H15" s="58"/>
      <c r="I15" s="51"/>
      <c r="J15" s="56"/>
      <c r="K15" s="54"/>
    </row>
    <row r="16" spans="2:11">
      <c r="B16" s="45"/>
      <c r="C16" s="55"/>
      <c r="D16" s="51"/>
      <c r="F16" s="51"/>
      <c r="G16" s="58"/>
      <c r="H16" s="58"/>
      <c r="I16" s="51"/>
      <c r="J16" s="56"/>
      <c r="K16" s="51"/>
    </row>
    <row r="17" spans="2:3">
      <c r="B17" s="45"/>
    </row>
    <row r="18" spans="2:3">
      <c r="B18" s="45"/>
      <c r="C18" s="55"/>
    </row>
    <row r="19" spans="2:3">
      <c r="B19" s="45"/>
      <c r="C19" s="141"/>
    </row>
    <row r="20" spans="2:3">
      <c r="B20" s="45"/>
    </row>
  </sheetData>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B2:O105"/>
  <sheetViews>
    <sheetView topLeftCell="A29" workbookViewId="0">
      <selection activeCell="E55" sqref="E55"/>
    </sheetView>
  </sheetViews>
  <sheetFormatPr baseColWidth="10" defaultColWidth="10.7109375" defaultRowHeight="16"/>
  <cols>
    <col min="1" max="1" width="5.85546875" style="116" customWidth="1"/>
    <col min="2" max="2" width="4.7109375" style="116" customWidth="1"/>
    <col min="3" max="3" width="11.28515625" style="116" customWidth="1"/>
    <col min="4" max="4" width="58.42578125" style="116" customWidth="1"/>
    <col min="5" max="16384" width="10.7109375" style="116"/>
  </cols>
  <sheetData>
    <row r="2" spans="2:15" ht="17" thickBot="1"/>
    <row r="3" spans="2:15" s="14" customFormat="1">
      <c r="B3" s="119"/>
      <c r="C3" s="120" t="s">
        <v>0</v>
      </c>
      <c r="D3" s="120"/>
      <c r="E3" s="120" t="s">
        <v>67</v>
      </c>
      <c r="F3" s="120"/>
      <c r="G3" s="120"/>
      <c r="H3" s="120"/>
      <c r="I3" s="120"/>
      <c r="J3" s="120"/>
      <c r="K3" s="120"/>
      <c r="L3" s="120"/>
      <c r="M3" s="120"/>
      <c r="N3" s="120"/>
      <c r="O3" s="121"/>
    </row>
    <row r="4" spans="2:15">
      <c r="B4" s="117"/>
      <c r="O4" s="118"/>
    </row>
    <row r="5" spans="2:15">
      <c r="B5" s="117"/>
      <c r="O5" s="118"/>
    </row>
    <row r="6" spans="2:15">
      <c r="B6" s="117"/>
      <c r="O6" s="118"/>
    </row>
    <row r="7" spans="2:15">
      <c r="B7" s="117"/>
      <c r="C7" s="142" t="s">
        <v>90</v>
      </c>
      <c r="O7" s="118"/>
    </row>
    <row r="8" spans="2:15">
      <c r="B8" s="117"/>
      <c r="C8" s="142" t="s">
        <v>89</v>
      </c>
      <c r="O8" s="118"/>
    </row>
    <row r="9" spans="2:15">
      <c r="B9" s="117"/>
      <c r="D9" s="14" t="s">
        <v>82</v>
      </c>
      <c r="O9" s="118"/>
    </row>
    <row r="10" spans="2:15">
      <c r="B10" s="117"/>
      <c r="D10" s="116">
        <v>4400</v>
      </c>
      <c r="E10" s="142" t="s">
        <v>83</v>
      </c>
      <c r="F10" s="142" t="s">
        <v>84</v>
      </c>
      <c r="O10" s="118"/>
    </row>
    <row r="11" spans="2:15">
      <c r="B11" s="117"/>
      <c r="D11" s="116">
        <f>D10/0.0036</f>
        <v>1222222.2222222222</v>
      </c>
      <c r="E11" s="142" t="s">
        <v>86</v>
      </c>
      <c r="F11" s="142" t="s">
        <v>84</v>
      </c>
      <c r="O11" s="118"/>
    </row>
    <row r="12" spans="2:15">
      <c r="B12" s="117"/>
      <c r="D12" s="116">
        <v>310</v>
      </c>
      <c r="E12" s="142" t="s">
        <v>40</v>
      </c>
      <c r="F12" s="142" t="s">
        <v>85</v>
      </c>
      <c r="O12" s="118"/>
    </row>
    <row r="13" spans="2:15">
      <c r="B13" s="117"/>
      <c r="C13" s="142" t="s">
        <v>88</v>
      </c>
      <c r="D13" s="116">
        <f>D11/D12</f>
        <v>3942.652329749104</v>
      </c>
      <c r="F13" s="142" t="s">
        <v>87</v>
      </c>
      <c r="O13" s="118"/>
    </row>
    <row r="14" spans="2:15">
      <c r="B14" s="117"/>
      <c r="O14" s="118"/>
    </row>
    <row r="15" spans="2:15">
      <c r="B15" s="117"/>
      <c r="O15" s="118"/>
    </row>
    <row r="16" spans="2:15">
      <c r="B16" s="117"/>
      <c r="O16" s="118"/>
    </row>
    <row r="17" spans="2:15">
      <c r="B17" s="117"/>
      <c r="E17" s="142"/>
      <c r="O17" s="118"/>
    </row>
    <row r="18" spans="2:15">
      <c r="B18" s="117"/>
      <c r="O18" s="118"/>
    </row>
    <row r="19" spans="2:15">
      <c r="B19" s="117"/>
      <c r="O19" s="118"/>
    </row>
    <row r="20" spans="2:15">
      <c r="B20" s="117"/>
      <c r="O20" s="118"/>
    </row>
    <row r="21" spans="2:15">
      <c r="B21" s="117"/>
      <c r="O21" s="118"/>
    </row>
    <row r="22" spans="2:15">
      <c r="B22" s="117"/>
      <c r="O22" s="118"/>
    </row>
    <row r="23" spans="2:15">
      <c r="B23" s="117"/>
      <c r="O23" s="118"/>
    </row>
    <row r="24" spans="2:15">
      <c r="B24" s="117"/>
      <c r="O24" s="118"/>
    </row>
    <row r="25" spans="2:15">
      <c r="B25" s="117"/>
      <c r="O25" s="118"/>
    </row>
    <row r="26" spans="2:15">
      <c r="B26" s="117"/>
      <c r="O26" s="118"/>
    </row>
    <row r="27" spans="2:15">
      <c r="B27" s="117"/>
      <c r="O27" s="118"/>
    </row>
    <row r="28" spans="2:15">
      <c r="B28" s="117"/>
      <c r="O28" s="118"/>
    </row>
    <row r="29" spans="2:15">
      <c r="B29" s="117"/>
      <c r="O29" s="118"/>
    </row>
    <row r="30" spans="2:15">
      <c r="B30" s="117"/>
      <c r="O30" s="118"/>
    </row>
    <row r="31" spans="2:15">
      <c r="B31" s="117"/>
      <c r="O31" s="118"/>
    </row>
    <row r="32" spans="2:15">
      <c r="B32" s="117"/>
      <c r="O32" s="118"/>
    </row>
    <row r="33" spans="2:15">
      <c r="B33" s="117"/>
      <c r="C33" s="142" t="s">
        <v>73</v>
      </c>
      <c r="O33" s="118"/>
    </row>
    <row r="34" spans="2:15">
      <c r="B34" s="117"/>
      <c r="C34" s="142" t="s">
        <v>72</v>
      </c>
      <c r="O34" s="118"/>
    </row>
    <row r="35" spans="2:15">
      <c r="B35" s="117"/>
      <c r="O35" s="118"/>
    </row>
    <row r="36" spans="2:15">
      <c r="B36" s="117"/>
      <c r="C36" s="142" t="s">
        <v>39</v>
      </c>
      <c r="E36" s="116">
        <v>1.03</v>
      </c>
      <c r="G36" s="142" t="s">
        <v>74</v>
      </c>
      <c r="O36" s="118"/>
    </row>
    <row r="37" spans="2:15">
      <c r="B37" s="117"/>
      <c r="C37" s="142" t="s">
        <v>27</v>
      </c>
      <c r="E37" s="116">
        <v>5</v>
      </c>
      <c r="F37" s="142" t="s">
        <v>40</v>
      </c>
      <c r="O37" s="118"/>
    </row>
    <row r="38" spans="2:15">
      <c r="B38" s="117"/>
      <c r="O38" s="118"/>
    </row>
    <row r="39" spans="2:15">
      <c r="B39" s="117"/>
      <c r="C39" s="142" t="s">
        <v>75</v>
      </c>
      <c r="D39" s="139"/>
      <c r="E39" s="116">
        <v>60000</v>
      </c>
      <c r="F39" s="142" t="s">
        <v>76</v>
      </c>
      <c r="O39" s="118"/>
    </row>
    <row r="40" spans="2:15">
      <c r="B40" s="117"/>
      <c r="D40" s="142" t="s">
        <v>28</v>
      </c>
      <c r="E40" s="116">
        <f>E39*E37</f>
        <v>300000</v>
      </c>
      <c r="F40" s="136"/>
      <c r="O40" s="118"/>
    </row>
    <row r="41" spans="2:15">
      <c r="B41" s="117"/>
      <c r="D41" s="136"/>
      <c r="F41" s="136"/>
      <c r="O41" s="118"/>
    </row>
    <row r="42" spans="2:15">
      <c r="B42" s="117"/>
      <c r="C42" s="142" t="s">
        <v>77</v>
      </c>
      <c r="O42" s="118"/>
    </row>
    <row r="43" spans="2:15">
      <c r="B43" s="117"/>
      <c r="C43" s="142" t="s">
        <v>79</v>
      </c>
      <c r="E43" s="116">
        <v>2000</v>
      </c>
      <c r="F43" s="142" t="s">
        <v>76</v>
      </c>
      <c r="O43" s="118"/>
    </row>
    <row r="44" spans="2:15">
      <c r="B44" s="117"/>
      <c r="D44" s="116" t="s">
        <v>31</v>
      </c>
      <c r="E44" s="116">
        <f>E43*E37</f>
        <v>10000</v>
      </c>
      <c r="O44" s="118"/>
    </row>
    <row r="45" spans="2:15">
      <c r="B45" s="117"/>
      <c r="C45" s="142" t="s">
        <v>78</v>
      </c>
      <c r="E45" s="116">
        <v>1</v>
      </c>
      <c r="F45" s="142" t="s">
        <v>80</v>
      </c>
      <c r="G45" s="142" t="s">
        <v>81</v>
      </c>
      <c r="O45" s="118"/>
    </row>
    <row r="46" spans="2:15">
      <c r="B46" s="117"/>
      <c r="D46" s="116" t="s">
        <v>32</v>
      </c>
      <c r="E46" s="116">
        <f>E45*E37</f>
        <v>5</v>
      </c>
      <c r="F46" s="142"/>
      <c r="O46" s="118"/>
    </row>
    <row r="47" spans="2:15">
      <c r="B47" s="117"/>
      <c r="F47" s="142"/>
      <c r="O47" s="118"/>
    </row>
    <row r="48" spans="2:15">
      <c r="B48" s="117"/>
      <c r="O48" s="118"/>
    </row>
    <row r="49" spans="2:15">
      <c r="B49" s="117"/>
      <c r="O49" s="118"/>
    </row>
    <row r="50" spans="2:15">
      <c r="B50" s="117"/>
      <c r="D50" s="142" t="s">
        <v>35</v>
      </c>
      <c r="E50" s="116">
        <v>25</v>
      </c>
      <c r="O50" s="118"/>
    </row>
    <row r="51" spans="2:15">
      <c r="B51" s="117"/>
      <c r="D51" s="142" t="s">
        <v>34</v>
      </c>
      <c r="E51" s="116">
        <v>0.5</v>
      </c>
      <c r="O51" s="118"/>
    </row>
    <row r="52" spans="2:15">
      <c r="B52" s="117"/>
      <c r="D52" s="142" t="s">
        <v>23</v>
      </c>
      <c r="E52" s="116">
        <f>1-(0.01+(0.4/52))</f>
        <v>0.98230769230769233</v>
      </c>
      <c r="O52" s="118"/>
    </row>
    <row r="53" spans="2:15">
      <c r="B53" s="117"/>
      <c r="O53" s="118"/>
    </row>
    <row r="54" spans="2:15">
      <c r="B54" s="117"/>
      <c r="D54" s="150" t="s">
        <v>105</v>
      </c>
      <c r="E54" s="116">
        <v>1E-3</v>
      </c>
      <c r="F54" s="150" t="s">
        <v>76</v>
      </c>
      <c r="O54" s="118"/>
    </row>
    <row r="55" spans="2:15">
      <c r="B55" s="117"/>
      <c r="D55" s="150" t="s">
        <v>25</v>
      </c>
      <c r="E55" s="116">
        <f>E54*E37</f>
        <v>5.0000000000000001E-3</v>
      </c>
      <c r="O55" s="118"/>
    </row>
    <row r="56" spans="2:15">
      <c r="B56" s="117"/>
      <c r="O56" s="118"/>
    </row>
    <row r="57" spans="2:15">
      <c r="B57" s="117"/>
      <c r="O57" s="118"/>
    </row>
    <row r="58" spans="2:15">
      <c r="B58" s="117"/>
      <c r="O58" s="118"/>
    </row>
    <row r="59" spans="2:15">
      <c r="B59" s="117"/>
      <c r="O59" s="118"/>
    </row>
    <row r="60" spans="2:15">
      <c r="B60" s="117"/>
      <c r="O60" s="118"/>
    </row>
    <row r="61" spans="2:15">
      <c r="B61" s="117"/>
      <c r="O61" s="118"/>
    </row>
    <row r="62" spans="2:15">
      <c r="B62" s="117"/>
      <c r="O62" s="118"/>
    </row>
    <row r="63" spans="2:15">
      <c r="B63" s="117"/>
      <c r="O63" s="118"/>
    </row>
    <row r="64" spans="2:15">
      <c r="B64" s="117"/>
      <c r="O64" s="118"/>
    </row>
    <row r="65" spans="2:15">
      <c r="B65" s="117"/>
      <c r="O65" s="118"/>
    </row>
    <row r="66" spans="2:15">
      <c r="B66" s="117"/>
      <c r="O66" s="118"/>
    </row>
    <row r="67" spans="2:15">
      <c r="B67" s="117"/>
      <c r="O67" s="118"/>
    </row>
    <row r="68" spans="2:15">
      <c r="B68" s="117"/>
      <c r="O68" s="118"/>
    </row>
    <row r="69" spans="2:15">
      <c r="B69" s="117"/>
      <c r="O69" s="118"/>
    </row>
    <row r="70" spans="2:15">
      <c r="B70" s="117"/>
      <c r="O70" s="118"/>
    </row>
    <row r="71" spans="2:15">
      <c r="B71" s="117"/>
      <c r="O71" s="118"/>
    </row>
    <row r="72" spans="2:15">
      <c r="B72" s="117"/>
      <c r="O72" s="118"/>
    </row>
    <row r="73" spans="2:15">
      <c r="B73" s="117"/>
      <c r="O73" s="118"/>
    </row>
    <row r="74" spans="2:15">
      <c r="B74" s="117"/>
      <c r="O74" s="118"/>
    </row>
    <row r="75" spans="2:15">
      <c r="B75" s="117"/>
      <c r="O75" s="118"/>
    </row>
    <row r="76" spans="2:15">
      <c r="B76" s="138"/>
      <c r="O76" s="118"/>
    </row>
    <row r="77" spans="2:15">
      <c r="B77" s="117"/>
      <c r="C77" s="139"/>
      <c r="O77" s="118"/>
    </row>
    <row r="78" spans="2:15">
      <c r="B78" s="117"/>
      <c r="O78" s="118"/>
    </row>
    <row r="79" spans="2:15">
      <c r="B79" s="117"/>
      <c r="O79" s="118"/>
    </row>
    <row r="80" spans="2:15">
      <c r="B80" s="117"/>
      <c r="O80" s="118"/>
    </row>
    <row r="81" spans="2:15">
      <c r="B81" s="117"/>
      <c r="D81" s="139"/>
      <c r="F81" s="139"/>
      <c r="O81" s="118"/>
    </row>
    <row r="82" spans="2:15">
      <c r="B82" s="117"/>
      <c r="D82" s="139"/>
      <c r="F82" s="139"/>
      <c r="O82" s="118"/>
    </row>
    <row r="83" spans="2:15">
      <c r="B83" s="117"/>
      <c r="O83" s="118"/>
    </row>
    <row r="84" spans="2:15">
      <c r="B84" s="117"/>
      <c r="O84" s="118"/>
    </row>
    <row r="85" spans="2:15">
      <c r="B85" s="117"/>
      <c r="O85" s="118"/>
    </row>
    <row r="86" spans="2:15">
      <c r="B86" s="117"/>
      <c r="O86" s="118"/>
    </row>
    <row r="87" spans="2:15">
      <c r="B87" s="117"/>
      <c r="O87" s="118"/>
    </row>
    <row r="88" spans="2:15">
      <c r="B88" s="117"/>
      <c r="O88" s="118"/>
    </row>
    <row r="89" spans="2:15">
      <c r="B89" s="117"/>
      <c r="O89" s="118"/>
    </row>
    <row r="90" spans="2:15">
      <c r="B90" s="117"/>
      <c r="O90" s="118"/>
    </row>
    <row r="91" spans="2:15">
      <c r="B91" s="117"/>
      <c r="O91" s="118"/>
    </row>
    <row r="92" spans="2:15">
      <c r="B92" s="117"/>
      <c r="O92" s="118"/>
    </row>
    <row r="93" spans="2:15">
      <c r="B93" s="117"/>
      <c r="D93" s="139"/>
      <c r="O93" s="118"/>
    </row>
    <row r="94" spans="2:15">
      <c r="B94" s="117"/>
      <c r="D94" s="140"/>
      <c r="F94" s="139"/>
      <c r="O94" s="118"/>
    </row>
    <row r="95" spans="2:15">
      <c r="B95" s="117"/>
      <c r="D95" s="140"/>
      <c r="O95" s="118"/>
    </row>
    <row r="96" spans="2:15">
      <c r="B96" s="117"/>
      <c r="O96" s="118"/>
    </row>
    <row r="97" spans="2:15">
      <c r="B97" s="117"/>
      <c r="O97" s="118"/>
    </row>
    <row r="98" spans="2:15">
      <c r="B98" s="117"/>
      <c r="O98" s="118"/>
    </row>
    <row r="99" spans="2:15">
      <c r="B99" s="117"/>
      <c r="O99" s="118"/>
    </row>
    <row r="100" spans="2:15">
      <c r="B100" s="117"/>
      <c r="O100" s="118"/>
    </row>
    <row r="101" spans="2:15">
      <c r="B101" s="117"/>
      <c r="O101" s="118"/>
    </row>
    <row r="102" spans="2:15">
      <c r="B102" s="117"/>
      <c r="O102" s="118"/>
    </row>
    <row r="103" spans="2:15">
      <c r="B103" s="117"/>
      <c r="O103" s="118"/>
    </row>
    <row r="104" spans="2:15">
      <c r="B104" s="117"/>
      <c r="O104" s="118"/>
    </row>
    <row r="105" spans="2:15">
      <c r="B105" s="117"/>
      <c r="O105" s="118"/>
    </row>
  </sheetData>
  <pageMargins left="0.75" right="0.75" top="1" bottom="1" header="0.5" footer="0.5"/>
  <pageSetup paperSize="9" orientation="portrait" horizontalDpi="4294967292" verticalDpi="4294967292"/>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Cover sheet</vt:lpstr>
      <vt:lpstr>Dashboard</vt:lpstr>
      <vt:lpstr>Research data</vt:lpstr>
      <vt:lpstr>Sources</vt:lpstr>
      <vt:lpstr>Notes</vt:lpstr>
    </vt:vector>
  </TitlesOfParts>
  <Company>Quintel Intelligence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Rothengatter</dc:creator>
  <cp:lastModifiedBy>Roos de Kok</cp:lastModifiedBy>
  <dcterms:created xsi:type="dcterms:W3CDTF">2011-10-26T09:05:09Z</dcterms:created>
  <dcterms:modified xsi:type="dcterms:W3CDTF">2023-08-23T11:44:40Z</dcterms:modified>
</cp:coreProperties>
</file>